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Moiseenko\Desktop\Текущие документы\Определение выпускников\#СВОДНАЯ ИНФОРМАЦИЯ\"/>
    </mc:Choice>
  </mc:AlternateContent>
  <bookViews>
    <workbookView xWindow="120" yWindow="120" windowWidth="12120" windowHeight="8835" activeTab="1"/>
  </bookViews>
  <sheets>
    <sheet name="2018-2019-9 кл" sheetId="1" r:id="rId1"/>
    <sheet name="2018-2019-11 кл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S31" i="2" l="1"/>
  <c r="R31" i="2"/>
  <c r="Q31" i="2"/>
  <c r="P31" i="2"/>
  <c r="O31" i="2"/>
  <c r="N31" i="2"/>
  <c r="M31" i="2"/>
  <c r="L31" i="2"/>
  <c r="I31" i="2"/>
  <c r="G31" i="2"/>
  <c r="E31" i="2"/>
  <c r="D31" i="2"/>
  <c r="C31" i="2"/>
  <c r="U17" i="2" l="1"/>
  <c r="U20" i="2"/>
  <c r="U29" i="2"/>
  <c r="J14" i="1" l="1"/>
  <c r="U14" i="1" s="1"/>
  <c r="F30" i="1"/>
  <c r="H17" i="2"/>
  <c r="F17" i="2"/>
  <c r="M13" i="2"/>
  <c r="N13" i="2"/>
  <c r="O13" i="2"/>
  <c r="P13" i="2"/>
  <c r="Q13" i="2"/>
  <c r="R13" i="2"/>
  <c r="S13" i="2"/>
  <c r="L13" i="2"/>
  <c r="I13" i="2"/>
  <c r="G13" i="2"/>
  <c r="D13" i="2"/>
  <c r="E13" i="2"/>
  <c r="C13" i="2"/>
  <c r="J11" i="2"/>
  <c r="J12" i="2"/>
  <c r="H11" i="2"/>
  <c r="H12" i="2"/>
  <c r="F11" i="2"/>
  <c r="F12" i="2"/>
  <c r="K12" i="2" l="1"/>
  <c r="U12" i="2"/>
  <c r="K11" i="2"/>
  <c r="U11" i="2"/>
  <c r="M15" i="1"/>
  <c r="N15" i="1"/>
  <c r="O15" i="1"/>
  <c r="P15" i="1"/>
  <c r="Q15" i="1"/>
  <c r="R15" i="1"/>
  <c r="S15" i="1"/>
  <c r="L15" i="1"/>
  <c r="K14" i="1"/>
  <c r="J12" i="1"/>
  <c r="J13" i="1"/>
  <c r="H12" i="1"/>
  <c r="H13" i="1"/>
  <c r="H14" i="1"/>
  <c r="F12" i="1"/>
  <c r="F13" i="1"/>
  <c r="F14" i="1"/>
  <c r="I15" i="1"/>
  <c r="G15" i="1"/>
  <c r="D15" i="1"/>
  <c r="E15" i="1"/>
  <c r="C15" i="1"/>
  <c r="K13" i="1" l="1"/>
  <c r="U13" i="1"/>
  <c r="K12" i="1"/>
  <c r="U12" i="1"/>
  <c r="F16" i="1"/>
  <c r="H16" i="1"/>
  <c r="J16" i="1"/>
  <c r="D40" i="1"/>
  <c r="E40" i="1"/>
  <c r="G40" i="1"/>
  <c r="I40" i="1"/>
  <c r="L40" i="1"/>
  <c r="M40" i="1"/>
  <c r="N40" i="1"/>
  <c r="O40" i="1"/>
  <c r="P40" i="1"/>
  <c r="Q40" i="1"/>
  <c r="R40" i="1"/>
  <c r="S40" i="1"/>
  <c r="C40" i="1"/>
  <c r="H40" i="1" s="1"/>
  <c r="D17" i="1"/>
  <c r="D39" i="1" s="1"/>
  <c r="E17" i="1"/>
  <c r="E39" i="1" s="1"/>
  <c r="I17" i="1"/>
  <c r="I39" i="1" s="1"/>
  <c r="L17" i="1"/>
  <c r="L39" i="1" s="1"/>
  <c r="M17" i="1"/>
  <c r="M39" i="1" s="1"/>
  <c r="N17" i="1"/>
  <c r="N39" i="1" s="1"/>
  <c r="O17" i="1"/>
  <c r="O39" i="1" s="1"/>
  <c r="P17" i="1"/>
  <c r="P39" i="1" s="1"/>
  <c r="Q17" i="1"/>
  <c r="Q39" i="1" s="1"/>
  <c r="R17" i="1"/>
  <c r="R39" i="1" s="1"/>
  <c r="S17" i="1"/>
  <c r="S39" i="1" s="1"/>
  <c r="C17" i="1"/>
  <c r="C39" i="1" s="1"/>
  <c r="D15" i="2"/>
  <c r="D30" i="2" s="1"/>
  <c r="E15" i="2"/>
  <c r="E30" i="2" s="1"/>
  <c r="I15" i="2"/>
  <c r="I30" i="2" s="1"/>
  <c r="M15" i="2"/>
  <c r="M30" i="2" s="1"/>
  <c r="N15" i="2"/>
  <c r="N30" i="2" s="1"/>
  <c r="O15" i="2"/>
  <c r="O30" i="2" s="1"/>
  <c r="Q15" i="2"/>
  <c r="Q30" i="2" s="1"/>
  <c r="R15" i="2"/>
  <c r="R30" i="2" s="1"/>
  <c r="S15" i="2"/>
  <c r="S30" i="2" s="1"/>
  <c r="C15" i="2"/>
  <c r="C30" i="2" s="1"/>
  <c r="H18" i="2"/>
  <c r="H19" i="2"/>
  <c r="H20" i="2"/>
  <c r="H21" i="2"/>
  <c r="H22" i="2"/>
  <c r="H23" i="2"/>
  <c r="H24" i="2"/>
  <c r="H25" i="2"/>
  <c r="H16" i="2"/>
  <c r="H7" i="2"/>
  <c r="H8" i="2"/>
  <c r="H9" i="2"/>
  <c r="H10" i="2"/>
  <c r="H14" i="2"/>
  <c r="H6" i="2"/>
  <c r="F18" i="2"/>
  <c r="F19" i="2"/>
  <c r="F20" i="2"/>
  <c r="F21" i="2"/>
  <c r="F22" i="2"/>
  <c r="F23" i="2"/>
  <c r="F24" i="2"/>
  <c r="F25" i="2"/>
  <c r="F16" i="2"/>
  <c r="F7" i="2"/>
  <c r="F8" i="2"/>
  <c r="F9" i="2"/>
  <c r="F10" i="2"/>
  <c r="F14" i="2"/>
  <c r="F6" i="2"/>
  <c r="F8" i="1"/>
  <c r="F9" i="1"/>
  <c r="F10" i="1"/>
  <c r="F11" i="1"/>
  <c r="F7" i="1"/>
  <c r="H8" i="1"/>
  <c r="H9" i="1"/>
  <c r="H10" i="1"/>
  <c r="H11" i="1"/>
  <c r="H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18" i="1"/>
  <c r="J8" i="1"/>
  <c r="J9" i="1"/>
  <c r="J10" i="1"/>
  <c r="J11" i="1"/>
  <c r="J7" i="1"/>
  <c r="U7" i="1" s="1"/>
  <c r="J7" i="2"/>
  <c r="J8" i="2"/>
  <c r="J9" i="2"/>
  <c r="J10" i="2"/>
  <c r="J14" i="2"/>
  <c r="J6" i="2"/>
  <c r="U6" i="2" s="1"/>
  <c r="J16" i="2"/>
  <c r="U16" i="2" s="1"/>
  <c r="K17" i="2"/>
  <c r="J18" i="2"/>
  <c r="J19" i="2"/>
  <c r="K20" i="2"/>
  <c r="J21" i="2"/>
  <c r="J22" i="2"/>
  <c r="J23" i="2"/>
  <c r="J24" i="2"/>
  <c r="J25" i="2"/>
  <c r="J27" i="1"/>
  <c r="J28" i="1"/>
  <c r="J29" i="1"/>
  <c r="J30" i="1"/>
  <c r="J31" i="1"/>
  <c r="J32" i="1"/>
  <c r="J33" i="1"/>
  <c r="J34" i="1"/>
  <c r="J19" i="1"/>
  <c r="J20" i="1"/>
  <c r="J21" i="1"/>
  <c r="J22" i="1"/>
  <c r="J23" i="1"/>
  <c r="J24" i="1"/>
  <c r="J25" i="1"/>
  <c r="J18" i="1"/>
  <c r="J26" i="1"/>
  <c r="D35" i="1"/>
  <c r="E35" i="1"/>
  <c r="G35" i="1"/>
  <c r="I35" i="1"/>
  <c r="L35" i="1"/>
  <c r="L37" i="1" s="1"/>
  <c r="M35" i="1"/>
  <c r="N35" i="1"/>
  <c r="N37" i="1" s="1"/>
  <c r="O35" i="1"/>
  <c r="P35" i="1"/>
  <c r="P37" i="1" s="1"/>
  <c r="Q35" i="1"/>
  <c r="R35" i="1"/>
  <c r="R37" i="1" s="1"/>
  <c r="S35" i="1"/>
  <c r="D26" i="2"/>
  <c r="D28" i="2" s="1"/>
  <c r="E26" i="2"/>
  <c r="G26" i="2"/>
  <c r="G28" i="2" s="1"/>
  <c r="I26" i="2"/>
  <c r="L26" i="2"/>
  <c r="L28" i="2" s="1"/>
  <c r="M26" i="2"/>
  <c r="N26" i="2"/>
  <c r="N28" i="2" s="1"/>
  <c r="O26" i="2"/>
  <c r="P26" i="2"/>
  <c r="P28" i="2" s="1"/>
  <c r="Q26" i="2"/>
  <c r="R26" i="2"/>
  <c r="R28" i="2" s="1"/>
  <c r="S26" i="2"/>
  <c r="C26" i="2"/>
  <c r="C35" i="1"/>
  <c r="C37" i="1" s="1"/>
  <c r="H15" i="1"/>
  <c r="G17" i="1"/>
  <c r="L15" i="2"/>
  <c r="L30" i="2" s="1"/>
  <c r="P15" i="2"/>
  <c r="P30" i="2" s="1"/>
  <c r="K8" i="1" l="1"/>
  <c r="U8" i="1"/>
  <c r="J31" i="2"/>
  <c r="K16" i="1"/>
  <c r="U16" i="1"/>
  <c r="K28" i="1"/>
  <c r="U28" i="1"/>
  <c r="K34" i="1"/>
  <c r="U34" i="1"/>
  <c r="K33" i="1"/>
  <c r="U33" i="1"/>
  <c r="K32" i="1"/>
  <c r="U32" i="1"/>
  <c r="K31" i="1"/>
  <c r="U31" i="1"/>
  <c r="K29" i="1"/>
  <c r="U29" i="1"/>
  <c r="K18" i="2"/>
  <c r="U18" i="2"/>
  <c r="K14" i="2"/>
  <c r="U14" i="2"/>
  <c r="K7" i="2"/>
  <c r="U7" i="2"/>
  <c r="K25" i="2"/>
  <c r="U25" i="2"/>
  <c r="K23" i="2"/>
  <c r="U23" i="2"/>
  <c r="K8" i="2"/>
  <c r="U8" i="2"/>
  <c r="K30" i="1"/>
  <c r="U30" i="1"/>
  <c r="K27" i="1"/>
  <c r="U27" i="1"/>
  <c r="K24" i="2"/>
  <c r="U24" i="2"/>
  <c r="K26" i="1"/>
  <c r="U26" i="1"/>
  <c r="K25" i="1"/>
  <c r="U25" i="1"/>
  <c r="K22" i="2"/>
  <c r="U22" i="2"/>
  <c r="K24" i="1"/>
  <c r="U24" i="1"/>
  <c r="K21" i="2"/>
  <c r="U21" i="2"/>
  <c r="K23" i="1"/>
  <c r="U23" i="1"/>
  <c r="K22" i="1"/>
  <c r="U22" i="1"/>
  <c r="K19" i="2"/>
  <c r="U19" i="2"/>
  <c r="K21" i="1"/>
  <c r="U21" i="1"/>
  <c r="K20" i="1"/>
  <c r="U20" i="1"/>
  <c r="K19" i="1"/>
  <c r="U19" i="1"/>
  <c r="K18" i="1"/>
  <c r="U18" i="1"/>
  <c r="J35" i="1"/>
  <c r="U35" i="1" s="1"/>
  <c r="G37" i="1"/>
  <c r="H37" i="1" s="1"/>
  <c r="K10" i="2"/>
  <c r="U10" i="2"/>
  <c r="K11" i="1"/>
  <c r="U11" i="1"/>
  <c r="K9" i="2"/>
  <c r="U9" i="2"/>
  <c r="K10" i="1"/>
  <c r="U10" i="1"/>
  <c r="K9" i="1"/>
  <c r="U9" i="1"/>
  <c r="G39" i="1"/>
  <c r="K7" i="1"/>
  <c r="J15" i="1"/>
  <c r="J26" i="2"/>
  <c r="K6" i="2"/>
  <c r="J13" i="2"/>
  <c r="U13" i="2" s="1"/>
  <c r="S28" i="2"/>
  <c r="H13" i="2"/>
  <c r="F13" i="2"/>
  <c r="G15" i="2"/>
  <c r="C28" i="2"/>
  <c r="H28" i="2" s="1"/>
  <c r="J40" i="1"/>
  <c r="K40" i="1" s="1"/>
  <c r="F15" i="1"/>
  <c r="D37" i="1"/>
  <c r="G36" i="1"/>
  <c r="Q28" i="2"/>
  <c r="O28" i="2"/>
  <c r="M28" i="2"/>
  <c r="I28" i="2"/>
  <c r="E28" i="2"/>
  <c r="S37" i="1"/>
  <c r="Q37" i="1"/>
  <c r="O37" i="1"/>
  <c r="M37" i="1"/>
  <c r="I37" i="1"/>
  <c r="E37" i="1"/>
  <c r="S27" i="2"/>
  <c r="E27" i="2"/>
  <c r="K35" i="1"/>
  <c r="K16" i="2"/>
  <c r="H31" i="2"/>
  <c r="F26" i="2"/>
  <c r="F31" i="2"/>
  <c r="F40" i="1"/>
  <c r="H35" i="1"/>
  <c r="F35" i="1"/>
  <c r="H26" i="2"/>
  <c r="L27" i="2"/>
  <c r="C27" i="2"/>
  <c r="O36" i="1"/>
  <c r="R27" i="2"/>
  <c r="Q27" i="2"/>
  <c r="P27" i="2"/>
  <c r="N27" i="2"/>
  <c r="O27" i="2"/>
  <c r="M27" i="2"/>
  <c r="I27" i="2"/>
  <c r="F15" i="2"/>
  <c r="F30" i="2" s="1"/>
  <c r="D27" i="2"/>
  <c r="S36" i="1"/>
  <c r="R36" i="1"/>
  <c r="Q36" i="1"/>
  <c r="P36" i="1"/>
  <c r="N36" i="1"/>
  <c r="L36" i="1"/>
  <c r="M36" i="1"/>
  <c r="I36" i="1"/>
  <c r="E36" i="1"/>
  <c r="D36" i="1"/>
  <c r="F17" i="1"/>
  <c r="F39" i="1" s="1"/>
  <c r="C36" i="1"/>
  <c r="H17" i="1"/>
  <c r="H39" i="1" s="1"/>
  <c r="G30" i="2" l="1"/>
  <c r="H15" i="2"/>
  <c r="H30" i="2" s="1"/>
  <c r="K31" i="2"/>
  <c r="U31" i="2"/>
  <c r="K26" i="2"/>
  <c r="U26" i="2"/>
  <c r="U40" i="1"/>
  <c r="J17" i="1"/>
  <c r="J36" i="1" s="1"/>
  <c r="K36" i="1" s="1"/>
  <c r="U15" i="1"/>
  <c r="F28" i="2"/>
  <c r="G27" i="2"/>
  <c r="H27" i="2" s="1"/>
  <c r="F37" i="1"/>
  <c r="K15" i="1"/>
  <c r="F27" i="2"/>
  <c r="J37" i="1"/>
  <c r="J15" i="2"/>
  <c r="J30" i="2" s="1"/>
  <c r="K13" i="2"/>
  <c r="J28" i="2"/>
  <c r="F36" i="1"/>
  <c r="H36" i="1"/>
  <c r="K17" i="1" l="1"/>
  <c r="K39" i="1" s="1"/>
  <c r="U15" i="2"/>
  <c r="U30" i="2"/>
  <c r="K28" i="2"/>
  <c r="U28" i="2"/>
  <c r="U36" i="1"/>
  <c r="K37" i="1"/>
  <c r="U37" i="1"/>
  <c r="J39" i="1"/>
  <c r="U39" i="1" s="1"/>
  <c r="U17" i="1"/>
  <c r="J27" i="2"/>
  <c r="K15" i="2"/>
  <c r="K30" i="2" s="1"/>
  <c r="K27" i="2" l="1"/>
  <c r="U27" i="2"/>
</calcChain>
</file>

<file path=xl/sharedStrings.xml><?xml version="1.0" encoding="utf-8"?>
<sst xmlns="http://schemas.openxmlformats.org/spreadsheetml/2006/main" count="112" uniqueCount="68">
  <si>
    <t>№</t>
  </si>
  <si>
    <t>Школа</t>
  </si>
  <si>
    <t>10 класс</t>
  </si>
  <si>
    <t>др.техникумы</t>
  </si>
  <si>
    <t>СГК</t>
  </si>
  <si>
    <t>работа</t>
  </si>
  <si>
    <t>не определились</t>
  </si>
  <si>
    <t>армия</t>
  </si>
  <si>
    <t>Всего выпускников</t>
  </si>
  <si>
    <t>другое</t>
  </si>
  <si>
    <t>Всего
 выпускников</t>
  </si>
  <si>
    <t>НАЭТ</t>
  </si>
  <si>
    <t>НПУ</t>
  </si>
  <si>
    <t>Ненецкая СКОШИ</t>
  </si>
  <si>
    <t>Всего г.Нарьян-Мар</t>
  </si>
  <si>
    <t>Определение выпускников</t>
  </si>
  <si>
    <t>ненцы</t>
  </si>
  <si>
    <t>коми</t>
  </si>
  <si>
    <t>ВПО</t>
  </si>
  <si>
    <t>СПО</t>
  </si>
  <si>
    <t>Кол-во поступивших в ОО СПО</t>
  </si>
  <si>
    <t>Кол-во поступивших в ОО ВПО</t>
  </si>
  <si>
    <t>в том числе</t>
  </si>
  <si>
    <t>Кол-во поступивших в 10 класс</t>
  </si>
  <si>
    <t>Из них представители КМНС</t>
  </si>
  <si>
    <t>Форма 7</t>
  </si>
  <si>
    <t>% КМНС</t>
  </si>
  <si>
    <t>% поступивших в 10 кл.</t>
  </si>
  <si>
    <t>% поступивших в СПО</t>
  </si>
  <si>
    <t>Представители КМНС</t>
  </si>
  <si>
    <t>% поступивших в ВПО</t>
  </si>
  <si>
    <t>Итого в дневных школах</t>
  </si>
  <si>
    <t>Всего в дневных школах</t>
  </si>
  <si>
    <t>Всего окружные школы</t>
  </si>
  <si>
    <t>Всего городские школы</t>
  </si>
  <si>
    <t>ВСЕГО НАО</t>
  </si>
  <si>
    <t>городская местность</t>
  </si>
  <si>
    <t>сельская местность</t>
  </si>
  <si>
    <t>СШ №1 г. Нарьян-Мара</t>
  </si>
  <si>
    <t>СШ №2 г. Нарьян-Мара</t>
  </si>
  <si>
    <t>СШ №3 г. Нарьян-Мара</t>
  </si>
  <si>
    <t>СШ №4 г. Нарьян-Мара</t>
  </si>
  <si>
    <t>СШ №5 г. Нарьян-Мара</t>
  </si>
  <si>
    <t>НСШ им.А.П. Пырерки</t>
  </si>
  <si>
    <t>СШ п.Искателей</t>
  </si>
  <si>
    <t>Вечернее отделение СШ №5</t>
  </si>
  <si>
    <t>СШ с.Великовисочное</t>
  </si>
  <si>
    <t>СШ п.Индига</t>
  </si>
  <si>
    <t>СШ п.Красное</t>
  </si>
  <si>
    <t>СШ с.Несь</t>
  </si>
  <si>
    <t>СШ с.Нижняя Пёша</t>
  </si>
  <si>
    <t>СШ с.Оксино</t>
  </si>
  <si>
    <t>СШ с.Ома</t>
  </si>
  <si>
    <t>СШ с.Тельвиска</t>
  </si>
  <si>
    <t>СШ п.Харута</t>
  </si>
  <si>
    <t>СШ п.Хорей-Вер</t>
  </si>
  <si>
    <t>СШ п.Шойна</t>
  </si>
  <si>
    <t>ОШ д.Андег</t>
  </si>
  <si>
    <t>ОШ п.Амдерма</t>
  </si>
  <si>
    <t>ОШ п.Каратайка</t>
  </si>
  <si>
    <t>ОШ с.Коткино</t>
  </si>
  <si>
    <t>ОШ п.Нельмин-Нос</t>
  </si>
  <si>
    <t>ОШ п.Усть-Кара</t>
  </si>
  <si>
    <t>Определение выпускников 9 класса в 2018-2019 уч.году</t>
  </si>
  <si>
    <t>Определение выпускников 11 класса в 2018-2019 уч.году</t>
  </si>
  <si>
    <t>нет в этом году 11 классов</t>
  </si>
  <si>
    <t>проверка</t>
  </si>
  <si>
    <t>из них представители КМНС и коми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</si>
</sst>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2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9" fontId="7" fillId="2" borderId="1" xfId="1" applyFont="1" applyFill="1" applyBorder="1" applyAlignment="1">
      <alignment horizontal="center" vertical="center" wrapText="1"/>
    </xf>
    <xf numFmtId="9" fontId="11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9" fontId="10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1" fontId="7" fillId="2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9" fontId="8" fillId="4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9" fontId="8" fillId="6" borderId="1" xfId="1" applyFont="1" applyFill="1" applyBorder="1" applyAlignment="1">
      <alignment horizontal="center" vertical="center" wrapText="1"/>
    </xf>
    <xf numFmtId="1" fontId="8" fillId="6" borderId="1" xfId="1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1" fontId="2" fillId="5" borderId="15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9" fontId="8" fillId="5" borderId="1" xfId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1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9" fontId="8" fillId="7" borderId="1" xfId="1" applyFont="1" applyFill="1" applyBorder="1" applyAlignment="1">
      <alignment horizontal="center" vertical="center" wrapText="1"/>
    </xf>
    <xf numFmtId="1" fontId="8" fillId="7" borderId="1" xfId="1" applyNumberFormat="1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2" fontId="6" fillId="0" borderId="3" xfId="0" applyNumberFormat="1" applyFont="1" applyBorder="1" applyAlignment="1">
      <alignment horizontal="center" vertical="center" textRotation="90" wrapText="1"/>
    </xf>
    <xf numFmtId="2" fontId="6" fillId="0" borderId="2" xfId="0" applyNumberFormat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41"/>
  <sheetViews>
    <sheetView workbookViewId="0">
      <pane xSplit="2" ySplit="6" topLeftCell="C13" activePane="bottomRight" state="frozen"/>
      <selection pane="topRight" activeCell="C1" sqref="C1"/>
      <selection pane="bottomLeft" activeCell="A6" sqref="A6"/>
      <selection pane="bottomRight" activeCell="J4" sqref="J4:O4"/>
    </sheetView>
  </sheetViews>
  <sheetFormatPr defaultRowHeight="11.25" x14ac:dyDescent="0.2"/>
  <cols>
    <col min="1" max="1" width="2.85546875" style="2" customWidth="1"/>
    <col min="2" max="2" width="25.42578125" style="3" customWidth="1"/>
    <col min="3" max="3" width="5" style="2" customWidth="1"/>
    <col min="4" max="4" width="4.140625" style="2" customWidth="1"/>
    <col min="5" max="5" width="4.28515625" style="2" customWidth="1"/>
    <col min="6" max="6" width="5.85546875" style="2" customWidth="1"/>
    <col min="7" max="7" width="7" style="2" customWidth="1"/>
    <col min="8" max="8" width="6.28515625" style="2" customWidth="1"/>
    <col min="9" max="9" width="7.7109375" style="2" customWidth="1"/>
    <col min="10" max="10" width="5" style="2" customWidth="1"/>
    <col min="11" max="11" width="6.7109375" style="2" customWidth="1"/>
    <col min="12" max="19" width="5" style="2" customWidth="1"/>
    <col min="20" max="20" width="5.7109375" style="1" customWidth="1"/>
    <col min="21" max="42" width="5.7109375" style="2" customWidth="1"/>
    <col min="43" max="16384" width="9.140625" style="2"/>
  </cols>
  <sheetData>
    <row r="1" spans="1:23" ht="12.75" customHeight="1" x14ac:dyDescent="0.2">
      <c r="P1" s="78" t="s">
        <v>25</v>
      </c>
      <c r="Q1" s="78"/>
      <c r="R1" s="78"/>
      <c r="S1" s="78"/>
    </row>
    <row r="2" spans="1:23" ht="14.25" x14ac:dyDescent="0.2">
      <c r="A2" s="81" t="s">
        <v>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23" ht="12.75" x14ac:dyDescent="0.2">
      <c r="A3" s="82" t="s">
        <v>0</v>
      </c>
      <c r="B3" s="83" t="s">
        <v>1</v>
      </c>
      <c r="C3" s="86" t="s">
        <v>10</v>
      </c>
      <c r="D3" s="91" t="s">
        <v>29</v>
      </c>
      <c r="E3" s="91"/>
      <c r="F3" s="91"/>
      <c r="G3" s="82" t="s">
        <v>15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23" ht="12.75" x14ac:dyDescent="0.2">
      <c r="A4" s="82"/>
      <c r="B4" s="84"/>
      <c r="C4" s="87"/>
      <c r="D4" s="92"/>
      <c r="E4" s="92"/>
      <c r="F4" s="92"/>
      <c r="G4" s="82" t="s">
        <v>2</v>
      </c>
      <c r="H4" s="82"/>
      <c r="I4" s="82"/>
      <c r="J4" s="82" t="s">
        <v>19</v>
      </c>
      <c r="K4" s="82"/>
      <c r="L4" s="82"/>
      <c r="M4" s="82"/>
      <c r="N4" s="82"/>
      <c r="O4" s="82"/>
      <c r="P4" s="86" t="s">
        <v>7</v>
      </c>
      <c r="Q4" s="86" t="s">
        <v>5</v>
      </c>
      <c r="R4" s="86" t="s">
        <v>6</v>
      </c>
      <c r="S4" s="86" t="s">
        <v>9</v>
      </c>
    </row>
    <row r="5" spans="1:23" ht="13.5" thickBot="1" x14ac:dyDescent="0.25">
      <c r="A5" s="82"/>
      <c r="B5" s="84"/>
      <c r="C5" s="87"/>
      <c r="D5" s="93"/>
      <c r="E5" s="93"/>
      <c r="F5" s="93"/>
      <c r="G5" s="82"/>
      <c r="H5" s="82"/>
      <c r="I5" s="82"/>
      <c r="J5" s="94" t="s">
        <v>20</v>
      </c>
      <c r="K5" s="89" t="s">
        <v>28</v>
      </c>
      <c r="L5" s="82" t="s">
        <v>22</v>
      </c>
      <c r="M5" s="82"/>
      <c r="N5" s="82"/>
      <c r="O5" s="82"/>
      <c r="P5" s="87"/>
      <c r="Q5" s="87"/>
      <c r="R5" s="87"/>
      <c r="S5" s="87"/>
    </row>
    <row r="6" spans="1:23" ht="87.75" customHeight="1" x14ac:dyDescent="0.2">
      <c r="A6" s="82"/>
      <c r="B6" s="85"/>
      <c r="C6" s="88"/>
      <c r="D6" s="19" t="s">
        <v>16</v>
      </c>
      <c r="E6" s="19" t="s">
        <v>17</v>
      </c>
      <c r="F6" s="19" t="s">
        <v>26</v>
      </c>
      <c r="G6" s="22" t="s">
        <v>23</v>
      </c>
      <c r="H6" s="22" t="s">
        <v>27</v>
      </c>
      <c r="I6" s="22" t="s">
        <v>24</v>
      </c>
      <c r="J6" s="94"/>
      <c r="K6" s="90"/>
      <c r="L6" s="20" t="s">
        <v>4</v>
      </c>
      <c r="M6" s="20" t="s">
        <v>11</v>
      </c>
      <c r="N6" s="20" t="s">
        <v>12</v>
      </c>
      <c r="O6" s="20" t="s">
        <v>3</v>
      </c>
      <c r="P6" s="88"/>
      <c r="Q6" s="88"/>
      <c r="R6" s="88"/>
      <c r="S6" s="88"/>
      <c r="T6" s="4"/>
      <c r="U6" s="53" t="s">
        <v>66</v>
      </c>
    </row>
    <row r="7" spans="1:23" ht="15" x14ac:dyDescent="0.25">
      <c r="A7" s="16">
        <v>1</v>
      </c>
      <c r="B7" s="17" t="s">
        <v>38</v>
      </c>
      <c r="C7" s="50">
        <v>90</v>
      </c>
      <c r="D7" s="50">
        <v>7</v>
      </c>
      <c r="E7" s="50">
        <v>4</v>
      </c>
      <c r="F7" s="51">
        <f t="shared" ref="F7:F37" si="0">(D7+E7)/C7</f>
        <v>0.12222222222222222</v>
      </c>
      <c r="G7" s="50">
        <v>54</v>
      </c>
      <c r="H7" s="51">
        <f t="shared" ref="H7:H37" si="1">G7/C7</f>
        <v>0.6</v>
      </c>
      <c r="I7" s="50">
        <v>5</v>
      </c>
      <c r="J7" s="50">
        <f>L7+M7+N7+O7</f>
        <v>33</v>
      </c>
      <c r="K7" s="51">
        <f t="shared" ref="K7:K37" si="2">J7/C7</f>
        <v>0.36666666666666664</v>
      </c>
      <c r="L7" s="50">
        <v>5</v>
      </c>
      <c r="M7" s="50">
        <v>18</v>
      </c>
      <c r="N7" s="50">
        <v>4</v>
      </c>
      <c r="O7" s="50">
        <v>6</v>
      </c>
      <c r="P7" s="50">
        <v>1</v>
      </c>
      <c r="Q7" s="50">
        <v>0</v>
      </c>
      <c r="R7" s="50">
        <v>2</v>
      </c>
      <c r="S7" s="50">
        <v>0</v>
      </c>
      <c r="T7" s="2"/>
      <c r="U7" s="52">
        <f>G7+J7+P7+Q7+R7+S7</f>
        <v>90</v>
      </c>
    </row>
    <row r="8" spans="1:23" ht="15" x14ac:dyDescent="0.25">
      <c r="A8" s="16">
        <v>2</v>
      </c>
      <c r="B8" s="17" t="s">
        <v>39</v>
      </c>
      <c r="C8" s="50">
        <v>39</v>
      </c>
      <c r="D8" s="50">
        <v>5</v>
      </c>
      <c r="E8" s="50">
        <v>3</v>
      </c>
      <c r="F8" s="51">
        <f t="shared" si="0"/>
        <v>0.20512820512820512</v>
      </c>
      <c r="G8" s="50">
        <v>9</v>
      </c>
      <c r="H8" s="51">
        <f t="shared" si="1"/>
        <v>0.23076923076923078</v>
      </c>
      <c r="I8" s="50">
        <v>1</v>
      </c>
      <c r="J8" s="50">
        <f t="shared" ref="J8:J16" si="3">L8+M8+N8+O8</f>
        <v>28</v>
      </c>
      <c r="K8" s="51">
        <f t="shared" si="2"/>
        <v>0.71794871794871795</v>
      </c>
      <c r="L8" s="50">
        <v>5</v>
      </c>
      <c r="M8" s="50">
        <v>9</v>
      </c>
      <c r="N8" s="50">
        <v>8</v>
      </c>
      <c r="O8" s="50">
        <v>6</v>
      </c>
      <c r="P8" s="50">
        <v>1</v>
      </c>
      <c r="Q8" s="50">
        <v>1</v>
      </c>
      <c r="R8" s="50">
        <v>0</v>
      </c>
      <c r="S8" s="50">
        <v>0</v>
      </c>
      <c r="T8" s="2"/>
      <c r="U8" s="52">
        <f t="shared" ref="U8:U40" si="4">G8+J8+P8+Q8+R8+S8</f>
        <v>39</v>
      </c>
      <c r="W8" s="13"/>
    </row>
    <row r="9" spans="1:23" ht="15" x14ac:dyDescent="0.25">
      <c r="A9" s="16">
        <v>3</v>
      </c>
      <c r="B9" s="17" t="s">
        <v>40</v>
      </c>
      <c r="C9" s="50">
        <v>57</v>
      </c>
      <c r="D9" s="50">
        <v>9</v>
      </c>
      <c r="E9" s="50">
        <v>6</v>
      </c>
      <c r="F9" s="51">
        <f t="shared" si="0"/>
        <v>0.26315789473684209</v>
      </c>
      <c r="G9" s="50">
        <v>19</v>
      </c>
      <c r="H9" s="51">
        <f t="shared" si="1"/>
        <v>0.33333333333333331</v>
      </c>
      <c r="I9" s="50">
        <v>5</v>
      </c>
      <c r="J9" s="50">
        <f t="shared" si="3"/>
        <v>36</v>
      </c>
      <c r="K9" s="51">
        <f t="shared" si="2"/>
        <v>0.63157894736842102</v>
      </c>
      <c r="L9" s="50">
        <v>7</v>
      </c>
      <c r="M9" s="50">
        <v>13</v>
      </c>
      <c r="N9" s="50">
        <v>11</v>
      </c>
      <c r="O9" s="50">
        <v>5</v>
      </c>
      <c r="P9" s="50">
        <v>0</v>
      </c>
      <c r="Q9" s="50">
        <v>0</v>
      </c>
      <c r="R9" s="50">
        <v>2</v>
      </c>
      <c r="S9" s="50">
        <v>0</v>
      </c>
      <c r="T9" s="2"/>
      <c r="U9" s="52">
        <f t="shared" si="4"/>
        <v>57</v>
      </c>
      <c r="W9" s="13"/>
    </row>
    <row r="10" spans="1:23" ht="15" x14ac:dyDescent="0.25">
      <c r="A10" s="16">
        <v>4</v>
      </c>
      <c r="B10" s="42" t="s">
        <v>41</v>
      </c>
      <c r="C10" s="50">
        <v>107</v>
      </c>
      <c r="D10" s="50">
        <v>6</v>
      </c>
      <c r="E10" s="50">
        <v>1</v>
      </c>
      <c r="F10" s="51">
        <f t="shared" si="0"/>
        <v>6.5420560747663545E-2</v>
      </c>
      <c r="G10" s="50">
        <v>41</v>
      </c>
      <c r="H10" s="51">
        <f t="shared" si="1"/>
        <v>0.38317757009345793</v>
      </c>
      <c r="I10" s="50">
        <v>0</v>
      </c>
      <c r="J10" s="50">
        <f t="shared" si="3"/>
        <v>65</v>
      </c>
      <c r="K10" s="51">
        <f t="shared" si="2"/>
        <v>0.60747663551401865</v>
      </c>
      <c r="L10" s="50">
        <v>8</v>
      </c>
      <c r="M10" s="50">
        <v>31</v>
      </c>
      <c r="N10" s="50">
        <v>16</v>
      </c>
      <c r="O10" s="50">
        <v>10</v>
      </c>
      <c r="P10" s="50">
        <v>0</v>
      </c>
      <c r="Q10" s="50">
        <v>1</v>
      </c>
      <c r="R10" s="50">
        <v>0</v>
      </c>
      <c r="S10" s="50">
        <v>0</v>
      </c>
      <c r="T10" s="2"/>
      <c r="U10" s="52">
        <f t="shared" si="4"/>
        <v>107</v>
      </c>
      <c r="W10" s="13"/>
    </row>
    <row r="11" spans="1:23" s="13" customFormat="1" ht="15" x14ac:dyDescent="0.25">
      <c r="A11" s="25">
        <v>5</v>
      </c>
      <c r="B11" s="17" t="s">
        <v>42</v>
      </c>
      <c r="C11" s="50">
        <v>61</v>
      </c>
      <c r="D11" s="50">
        <v>2</v>
      </c>
      <c r="E11" s="50">
        <v>4</v>
      </c>
      <c r="F11" s="51">
        <f t="shared" si="0"/>
        <v>9.8360655737704916E-2</v>
      </c>
      <c r="G11" s="50">
        <v>22</v>
      </c>
      <c r="H11" s="51">
        <f t="shared" si="1"/>
        <v>0.36065573770491804</v>
      </c>
      <c r="I11" s="50">
        <v>2</v>
      </c>
      <c r="J11" s="50">
        <f t="shared" si="3"/>
        <v>32</v>
      </c>
      <c r="K11" s="51">
        <f t="shared" si="2"/>
        <v>0.52459016393442626</v>
      </c>
      <c r="L11" s="50">
        <v>3</v>
      </c>
      <c r="M11" s="50">
        <v>19</v>
      </c>
      <c r="N11" s="50">
        <v>7</v>
      </c>
      <c r="O11" s="50">
        <v>3</v>
      </c>
      <c r="P11" s="50">
        <v>0</v>
      </c>
      <c r="Q11" s="50">
        <v>1</v>
      </c>
      <c r="R11" s="50">
        <v>6</v>
      </c>
      <c r="S11" s="50">
        <v>0</v>
      </c>
      <c r="U11" s="52">
        <f t="shared" si="4"/>
        <v>61</v>
      </c>
      <c r="V11" s="14"/>
      <c r="W11" s="14"/>
    </row>
    <row r="12" spans="1:23" s="13" customFormat="1" ht="15" x14ac:dyDescent="0.25">
      <c r="A12" s="16">
        <v>6</v>
      </c>
      <c r="B12" s="41" t="s">
        <v>43</v>
      </c>
      <c r="C12" s="50">
        <v>25</v>
      </c>
      <c r="D12" s="50">
        <v>18</v>
      </c>
      <c r="E12" s="50">
        <v>2</v>
      </c>
      <c r="F12" s="51">
        <f t="shared" si="0"/>
        <v>0.8</v>
      </c>
      <c r="G12" s="50">
        <v>6</v>
      </c>
      <c r="H12" s="51">
        <f t="shared" si="1"/>
        <v>0.24</v>
      </c>
      <c r="I12" s="50">
        <v>6</v>
      </c>
      <c r="J12" s="50">
        <f t="shared" si="3"/>
        <v>16</v>
      </c>
      <c r="K12" s="51">
        <f t="shared" si="2"/>
        <v>0.64</v>
      </c>
      <c r="L12" s="50">
        <v>3</v>
      </c>
      <c r="M12" s="50">
        <v>4</v>
      </c>
      <c r="N12" s="50">
        <v>7</v>
      </c>
      <c r="O12" s="50">
        <v>2</v>
      </c>
      <c r="P12" s="50">
        <v>0</v>
      </c>
      <c r="Q12" s="50">
        <v>0</v>
      </c>
      <c r="R12" s="50">
        <v>3</v>
      </c>
      <c r="S12" s="50">
        <v>0</v>
      </c>
      <c r="T12" s="2"/>
      <c r="U12" s="52">
        <f t="shared" si="4"/>
        <v>25</v>
      </c>
      <c r="V12" s="14"/>
      <c r="W12" s="14"/>
    </row>
    <row r="13" spans="1:23" s="13" customFormat="1" ht="15" x14ac:dyDescent="0.25">
      <c r="A13" s="25">
        <v>7</v>
      </c>
      <c r="B13" s="38" t="s">
        <v>44</v>
      </c>
      <c r="C13" s="50">
        <v>69</v>
      </c>
      <c r="D13" s="50">
        <v>8</v>
      </c>
      <c r="E13" s="50">
        <v>2</v>
      </c>
      <c r="F13" s="51">
        <f t="shared" si="0"/>
        <v>0.14492753623188406</v>
      </c>
      <c r="G13" s="50">
        <v>36</v>
      </c>
      <c r="H13" s="51">
        <f t="shared" si="1"/>
        <v>0.52173913043478259</v>
      </c>
      <c r="I13" s="50">
        <v>6</v>
      </c>
      <c r="J13" s="50">
        <f t="shared" si="3"/>
        <v>29</v>
      </c>
      <c r="K13" s="51">
        <f t="shared" si="2"/>
        <v>0.42028985507246375</v>
      </c>
      <c r="L13" s="50">
        <v>7</v>
      </c>
      <c r="M13" s="50">
        <v>13</v>
      </c>
      <c r="N13" s="50">
        <v>6</v>
      </c>
      <c r="O13" s="50">
        <v>3</v>
      </c>
      <c r="P13" s="50">
        <v>0</v>
      </c>
      <c r="Q13" s="50">
        <v>2</v>
      </c>
      <c r="R13" s="50">
        <v>2</v>
      </c>
      <c r="S13" s="50">
        <v>0</v>
      </c>
      <c r="U13" s="52">
        <f t="shared" si="4"/>
        <v>69</v>
      </c>
      <c r="V13" s="14"/>
      <c r="W13" s="14"/>
    </row>
    <row r="14" spans="1:23" s="13" customFormat="1" ht="15" x14ac:dyDescent="0.25">
      <c r="A14" s="16">
        <v>8</v>
      </c>
      <c r="B14" s="38" t="s">
        <v>13</v>
      </c>
      <c r="C14" s="50">
        <v>9</v>
      </c>
      <c r="D14" s="50">
        <v>3</v>
      </c>
      <c r="E14" s="50">
        <v>2</v>
      </c>
      <c r="F14" s="51">
        <f t="shared" si="0"/>
        <v>0.55555555555555558</v>
      </c>
      <c r="G14" s="50">
        <v>0</v>
      </c>
      <c r="H14" s="51">
        <f t="shared" si="1"/>
        <v>0</v>
      </c>
      <c r="I14" s="50">
        <v>0</v>
      </c>
      <c r="J14" s="50">
        <f t="shared" si="3"/>
        <v>9</v>
      </c>
      <c r="K14" s="51">
        <f t="shared" si="2"/>
        <v>1</v>
      </c>
      <c r="L14" s="50">
        <v>0</v>
      </c>
      <c r="M14" s="50">
        <v>0</v>
      </c>
      <c r="N14" s="50">
        <v>9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2"/>
      <c r="U14" s="52">
        <f t="shared" si="4"/>
        <v>9</v>
      </c>
      <c r="V14" s="14"/>
      <c r="W14" s="14"/>
    </row>
    <row r="15" spans="1:23" s="13" customFormat="1" ht="14.25" x14ac:dyDescent="0.2">
      <c r="A15" s="74" t="s">
        <v>31</v>
      </c>
      <c r="B15" s="75"/>
      <c r="C15" s="23">
        <f>SUM(C7:C14)</f>
        <v>457</v>
      </c>
      <c r="D15" s="23">
        <f t="shared" ref="D15:I15" si="5">SUM(D7:D14)</f>
        <v>58</v>
      </c>
      <c r="E15" s="23">
        <f t="shared" si="5"/>
        <v>24</v>
      </c>
      <c r="F15" s="26">
        <f t="shared" si="0"/>
        <v>0.17943107221006566</v>
      </c>
      <c r="G15" s="23">
        <f t="shared" si="5"/>
        <v>187</v>
      </c>
      <c r="H15" s="26">
        <f t="shared" si="1"/>
        <v>0.40919037199124725</v>
      </c>
      <c r="I15" s="23">
        <f t="shared" si="5"/>
        <v>25</v>
      </c>
      <c r="J15" s="23">
        <f>J7+J8+J9+J10+J11+J12+J13+J14</f>
        <v>248</v>
      </c>
      <c r="K15" s="26">
        <f t="shared" si="2"/>
        <v>0.54266958424507661</v>
      </c>
      <c r="L15" s="23">
        <f t="shared" ref="L15" si="6">SUM(L7:L14)</f>
        <v>38</v>
      </c>
      <c r="M15" s="23">
        <f t="shared" ref="M15" si="7">SUM(M7:M14)</f>
        <v>107</v>
      </c>
      <c r="N15" s="23">
        <f t="shared" ref="N15" si="8">SUM(N7:N14)</f>
        <v>68</v>
      </c>
      <c r="O15" s="23">
        <f t="shared" ref="O15" si="9">SUM(O7:O14)</f>
        <v>35</v>
      </c>
      <c r="P15" s="23">
        <f t="shared" ref="P15" si="10">SUM(P7:P14)</f>
        <v>2</v>
      </c>
      <c r="Q15" s="23">
        <f t="shared" ref="Q15" si="11">SUM(Q7:Q14)</f>
        <v>5</v>
      </c>
      <c r="R15" s="23">
        <f t="shared" ref="R15" si="12">SUM(R7:R14)</f>
        <v>15</v>
      </c>
      <c r="S15" s="23">
        <f t="shared" ref="S15" si="13">SUM(S7:S14)</f>
        <v>0</v>
      </c>
      <c r="T15" s="2"/>
      <c r="U15" s="52">
        <f t="shared" si="4"/>
        <v>457</v>
      </c>
      <c r="V15" s="14"/>
      <c r="W15" s="14"/>
    </row>
    <row r="16" spans="1:23" s="13" customFormat="1" ht="30" x14ac:dyDescent="0.25">
      <c r="A16" s="35"/>
      <c r="B16" s="43" t="s">
        <v>45</v>
      </c>
      <c r="C16" s="44">
        <v>1</v>
      </c>
      <c r="D16" s="44">
        <v>0</v>
      </c>
      <c r="E16" s="44">
        <v>0</v>
      </c>
      <c r="F16" s="45">
        <f t="shared" si="0"/>
        <v>0</v>
      </c>
      <c r="G16" s="44">
        <v>0</v>
      </c>
      <c r="H16" s="45">
        <f t="shared" si="1"/>
        <v>0</v>
      </c>
      <c r="I16" s="44">
        <v>0</v>
      </c>
      <c r="J16" s="44">
        <f t="shared" si="3"/>
        <v>1</v>
      </c>
      <c r="K16" s="45">
        <f t="shared" si="2"/>
        <v>1</v>
      </c>
      <c r="L16" s="44">
        <v>0</v>
      </c>
      <c r="M16" s="44">
        <v>0</v>
      </c>
      <c r="N16" s="44">
        <v>0</v>
      </c>
      <c r="O16" s="44">
        <v>1</v>
      </c>
      <c r="P16" s="44">
        <v>0</v>
      </c>
      <c r="Q16" s="44">
        <v>0</v>
      </c>
      <c r="R16" s="44">
        <v>0</v>
      </c>
      <c r="S16" s="44">
        <v>0</v>
      </c>
      <c r="U16" s="52">
        <f t="shared" si="4"/>
        <v>1</v>
      </c>
    </row>
    <row r="17" spans="1:31" s="13" customFormat="1" ht="15" customHeight="1" x14ac:dyDescent="0.2">
      <c r="A17" s="79" t="s">
        <v>14</v>
      </c>
      <c r="B17" s="80"/>
      <c r="C17" s="23">
        <f>C15+C16</f>
        <v>458</v>
      </c>
      <c r="D17" s="23">
        <f>D15+D16</f>
        <v>58</v>
      </c>
      <c r="E17" s="23">
        <f>E15+E16</f>
        <v>24</v>
      </c>
      <c r="F17" s="26">
        <f t="shared" si="0"/>
        <v>0.17903930131004367</v>
      </c>
      <c r="G17" s="23">
        <f>G15+G16</f>
        <v>187</v>
      </c>
      <c r="H17" s="26">
        <f t="shared" si="1"/>
        <v>0.40829694323144106</v>
      </c>
      <c r="I17" s="23">
        <f>I15+I16</f>
        <v>25</v>
      </c>
      <c r="J17" s="23">
        <f>J15+J16</f>
        <v>249</v>
      </c>
      <c r="K17" s="26">
        <f t="shared" si="2"/>
        <v>0.54366812227074235</v>
      </c>
      <c r="L17" s="23">
        <f t="shared" ref="L17:S17" si="14">L15+L16</f>
        <v>38</v>
      </c>
      <c r="M17" s="23">
        <f t="shared" si="14"/>
        <v>107</v>
      </c>
      <c r="N17" s="23">
        <f t="shared" si="14"/>
        <v>68</v>
      </c>
      <c r="O17" s="23">
        <f t="shared" si="14"/>
        <v>36</v>
      </c>
      <c r="P17" s="23">
        <f t="shared" si="14"/>
        <v>2</v>
      </c>
      <c r="Q17" s="23">
        <f t="shared" si="14"/>
        <v>5</v>
      </c>
      <c r="R17" s="23">
        <f t="shared" si="14"/>
        <v>15</v>
      </c>
      <c r="S17" s="23">
        <f t="shared" si="14"/>
        <v>0</v>
      </c>
      <c r="U17" s="52">
        <f t="shared" si="4"/>
        <v>458</v>
      </c>
    </row>
    <row r="18" spans="1:31" ht="15" x14ac:dyDescent="0.2">
      <c r="A18" s="15">
        <v>9</v>
      </c>
      <c r="B18" s="18" t="s">
        <v>46</v>
      </c>
      <c r="C18" s="50">
        <v>11</v>
      </c>
      <c r="D18" s="50">
        <v>0</v>
      </c>
      <c r="E18" s="50">
        <v>3</v>
      </c>
      <c r="F18" s="51">
        <f t="shared" si="0"/>
        <v>0.27272727272727271</v>
      </c>
      <c r="G18" s="50">
        <v>3</v>
      </c>
      <c r="H18" s="51">
        <f t="shared" si="1"/>
        <v>0.27272727272727271</v>
      </c>
      <c r="I18" s="50">
        <v>1</v>
      </c>
      <c r="J18" s="50">
        <f>L18+M18+N18+O18</f>
        <v>8</v>
      </c>
      <c r="K18" s="51">
        <f t="shared" si="2"/>
        <v>0.72727272727272729</v>
      </c>
      <c r="L18" s="50">
        <v>1</v>
      </c>
      <c r="M18" s="50">
        <v>2</v>
      </c>
      <c r="N18" s="50">
        <v>4</v>
      </c>
      <c r="O18" s="50">
        <v>1</v>
      </c>
      <c r="P18" s="50">
        <v>0</v>
      </c>
      <c r="Q18" s="50">
        <v>0</v>
      </c>
      <c r="R18" s="50">
        <v>0</v>
      </c>
      <c r="S18" s="50">
        <v>0</v>
      </c>
      <c r="T18" s="2"/>
      <c r="U18" s="62">
        <f t="shared" si="4"/>
        <v>11</v>
      </c>
    </row>
    <row r="19" spans="1:31" ht="15" x14ac:dyDescent="0.2">
      <c r="A19" s="16">
        <v>10</v>
      </c>
      <c r="B19" s="18" t="s">
        <v>47</v>
      </c>
      <c r="C19" s="50">
        <v>5</v>
      </c>
      <c r="D19" s="58">
        <v>2</v>
      </c>
      <c r="E19" s="58">
        <v>3</v>
      </c>
      <c r="F19" s="59">
        <f t="shared" si="0"/>
        <v>1</v>
      </c>
      <c r="G19" s="58">
        <v>2</v>
      </c>
      <c r="H19" s="59">
        <f t="shared" si="1"/>
        <v>0.4</v>
      </c>
      <c r="I19" s="58">
        <v>1</v>
      </c>
      <c r="J19" s="58">
        <f t="shared" ref="J19:J25" si="15">L19+M19+N19+O19</f>
        <v>2</v>
      </c>
      <c r="K19" s="59">
        <f t="shared" si="2"/>
        <v>0.4</v>
      </c>
      <c r="L19" s="58">
        <v>2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1</v>
      </c>
      <c r="S19" s="58">
        <v>0</v>
      </c>
      <c r="T19" s="13"/>
      <c r="U19" s="52">
        <f t="shared" si="4"/>
        <v>5</v>
      </c>
    </row>
    <row r="20" spans="1:31" ht="15" x14ac:dyDescent="0.2">
      <c r="A20" s="15">
        <v>11</v>
      </c>
      <c r="B20" s="18" t="s">
        <v>48</v>
      </c>
      <c r="C20" s="58">
        <v>29</v>
      </c>
      <c r="D20" s="58">
        <v>18</v>
      </c>
      <c r="E20" s="58">
        <v>1</v>
      </c>
      <c r="F20" s="59">
        <f t="shared" si="0"/>
        <v>0.65517241379310343</v>
      </c>
      <c r="G20" s="58">
        <v>7</v>
      </c>
      <c r="H20" s="59">
        <f t="shared" si="1"/>
        <v>0.2413793103448276</v>
      </c>
      <c r="I20" s="58">
        <v>2</v>
      </c>
      <c r="J20" s="58">
        <f t="shared" si="15"/>
        <v>20</v>
      </c>
      <c r="K20" s="59">
        <f t="shared" si="2"/>
        <v>0.68965517241379315</v>
      </c>
      <c r="L20" s="58">
        <v>1</v>
      </c>
      <c r="M20" s="58">
        <v>9</v>
      </c>
      <c r="N20" s="58">
        <v>8</v>
      </c>
      <c r="O20" s="58">
        <v>2</v>
      </c>
      <c r="P20" s="58">
        <v>0</v>
      </c>
      <c r="Q20" s="58">
        <v>1</v>
      </c>
      <c r="R20" s="58">
        <v>1</v>
      </c>
      <c r="S20" s="58">
        <v>0</v>
      </c>
      <c r="T20" s="2"/>
      <c r="U20" s="62">
        <f t="shared" si="4"/>
        <v>29</v>
      </c>
    </row>
    <row r="21" spans="1:31" ht="15" x14ac:dyDescent="0.2">
      <c r="A21" s="16">
        <v>12</v>
      </c>
      <c r="B21" s="18" t="s">
        <v>49</v>
      </c>
      <c r="C21" s="50">
        <v>22</v>
      </c>
      <c r="D21" s="50">
        <v>12</v>
      </c>
      <c r="E21" s="50">
        <v>2</v>
      </c>
      <c r="F21" s="51">
        <f t="shared" si="0"/>
        <v>0.63636363636363635</v>
      </c>
      <c r="G21" s="50">
        <v>11</v>
      </c>
      <c r="H21" s="51">
        <f t="shared" si="1"/>
        <v>0.5</v>
      </c>
      <c r="I21" s="50">
        <v>6</v>
      </c>
      <c r="J21" s="50">
        <f t="shared" si="15"/>
        <v>9</v>
      </c>
      <c r="K21" s="51">
        <f t="shared" si="2"/>
        <v>0.40909090909090912</v>
      </c>
      <c r="L21" s="50">
        <v>0</v>
      </c>
      <c r="M21" s="50">
        <v>1</v>
      </c>
      <c r="N21" s="50">
        <v>1</v>
      </c>
      <c r="O21" s="50">
        <v>7</v>
      </c>
      <c r="P21" s="50">
        <v>0</v>
      </c>
      <c r="Q21" s="50">
        <v>0</v>
      </c>
      <c r="R21" s="50">
        <v>2</v>
      </c>
      <c r="S21" s="50">
        <v>0</v>
      </c>
      <c r="T21" s="13"/>
      <c r="U21" s="52">
        <f t="shared" si="4"/>
        <v>22</v>
      </c>
    </row>
    <row r="22" spans="1:31" ht="15" x14ac:dyDescent="0.2">
      <c r="A22" s="15">
        <v>13</v>
      </c>
      <c r="B22" s="18" t="s">
        <v>50</v>
      </c>
      <c r="C22" s="50">
        <v>8</v>
      </c>
      <c r="D22" s="50">
        <v>2</v>
      </c>
      <c r="E22" s="50">
        <v>1</v>
      </c>
      <c r="F22" s="51">
        <f t="shared" si="0"/>
        <v>0.375</v>
      </c>
      <c r="G22" s="50">
        <v>8</v>
      </c>
      <c r="H22" s="51">
        <f t="shared" si="1"/>
        <v>1</v>
      </c>
      <c r="I22" s="50">
        <v>3</v>
      </c>
      <c r="J22" s="50">
        <f t="shared" si="15"/>
        <v>0</v>
      </c>
      <c r="K22" s="51">
        <f t="shared" si="2"/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2"/>
      <c r="U22" s="52">
        <f t="shared" si="4"/>
        <v>8</v>
      </c>
      <c r="AE22" s="46"/>
    </row>
    <row r="23" spans="1:31" ht="15" x14ac:dyDescent="0.2">
      <c r="A23" s="16">
        <v>14</v>
      </c>
      <c r="B23" s="18" t="s">
        <v>51</v>
      </c>
      <c r="C23" s="50">
        <v>8</v>
      </c>
      <c r="D23" s="50">
        <v>3</v>
      </c>
      <c r="E23" s="50">
        <v>1</v>
      </c>
      <c r="F23" s="51">
        <f t="shared" si="0"/>
        <v>0.5</v>
      </c>
      <c r="G23" s="50">
        <v>4</v>
      </c>
      <c r="H23" s="51">
        <f t="shared" si="1"/>
        <v>0.5</v>
      </c>
      <c r="I23" s="50">
        <v>2</v>
      </c>
      <c r="J23" s="50">
        <f t="shared" si="15"/>
        <v>4</v>
      </c>
      <c r="K23" s="51">
        <f t="shared" si="2"/>
        <v>0.5</v>
      </c>
      <c r="L23" s="50">
        <v>2</v>
      </c>
      <c r="M23" s="50">
        <v>1</v>
      </c>
      <c r="N23" s="50">
        <v>1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2"/>
      <c r="U23" s="52">
        <f t="shared" si="4"/>
        <v>8</v>
      </c>
      <c r="AE23" s="46"/>
    </row>
    <row r="24" spans="1:31" ht="15" x14ac:dyDescent="0.2">
      <c r="A24" s="15">
        <v>15</v>
      </c>
      <c r="B24" s="18" t="s">
        <v>52</v>
      </c>
      <c r="C24" s="50">
        <v>11</v>
      </c>
      <c r="D24" s="50">
        <v>8</v>
      </c>
      <c r="E24" s="50">
        <v>0</v>
      </c>
      <c r="F24" s="51">
        <f t="shared" si="0"/>
        <v>0.72727272727272729</v>
      </c>
      <c r="G24" s="50">
        <v>8</v>
      </c>
      <c r="H24" s="51">
        <f t="shared" si="1"/>
        <v>0.72727272727272729</v>
      </c>
      <c r="I24" s="50">
        <v>6</v>
      </c>
      <c r="J24" s="50">
        <f t="shared" si="15"/>
        <v>3</v>
      </c>
      <c r="K24" s="51">
        <f t="shared" si="2"/>
        <v>0.27272727272727271</v>
      </c>
      <c r="L24" s="50">
        <v>1</v>
      </c>
      <c r="M24" s="50">
        <v>0</v>
      </c>
      <c r="N24" s="50">
        <v>2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2"/>
      <c r="U24" s="52">
        <f t="shared" si="4"/>
        <v>11</v>
      </c>
      <c r="AE24" s="47"/>
    </row>
    <row r="25" spans="1:31" ht="15" x14ac:dyDescent="0.2">
      <c r="A25" s="16">
        <v>16</v>
      </c>
      <c r="B25" s="18" t="s">
        <v>53</v>
      </c>
      <c r="C25" s="50">
        <v>9</v>
      </c>
      <c r="D25" s="50">
        <v>0</v>
      </c>
      <c r="E25" s="50">
        <v>0</v>
      </c>
      <c r="F25" s="51">
        <f t="shared" si="0"/>
        <v>0</v>
      </c>
      <c r="G25" s="50">
        <v>3</v>
      </c>
      <c r="H25" s="51">
        <f t="shared" si="1"/>
        <v>0.33333333333333331</v>
      </c>
      <c r="I25" s="50">
        <v>0</v>
      </c>
      <c r="J25" s="50">
        <f t="shared" si="15"/>
        <v>6</v>
      </c>
      <c r="K25" s="51">
        <f t="shared" si="2"/>
        <v>0.66666666666666663</v>
      </c>
      <c r="L25" s="50">
        <v>1</v>
      </c>
      <c r="M25" s="50">
        <v>1</v>
      </c>
      <c r="N25" s="50">
        <v>3</v>
      </c>
      <c r="O25" s="50">
        <v>1</v>
      </c>
      <c r="P25" s="50">
        <v>0</v>
      </c>
      <c r="Q25" s="50">
        <v>0</v>
      </c>
      <c r="R25" s="50">
        <v>0</v>
      </c>
      <c r="S25" s="50">
        <v>0</v>
      </c>
      <c r="T25" s="2"/>
      <c r="U25" s="52">
        <f t="shared" si="4"/>
        <v>9</v>
      </c>
      <c r="AE25" s="47"/>
    </row>
    <row r="26" spans="1:31" ht="15" x14ac:dyDescent="0.2">
      <c r="A26" s="15">
        <v>17</v>
      </c>
      <c r="B26" s="18" t="s">
        <v>54</v>
      </c>
      <c r="C26" s="50">
        <v>16</v>
      </c>
      <c r="D26" s="50">
        <v>7</v>
      </c>
      <c r="E26" s="50">
        <v>8</v>
      </c>
      <c r="F26" s="51">
        <f t="shared" si="0"/>
        <v>0.9375</v>
      </c>
      <c r="G26" s="50">
        <v>8</v>
      </c>
      <c r="H26" s="51">
        <f t="shared" si="1"/>
        <v>0.5</v>
      </c>
      <c r="I26" s="50">
        <v>7</v>
      </c>
      <c r="J26" s="50">
        <f>L26+M26+N26+O26</f>
        <v>7</v>
      </c>
      <c r="K26" s="51">
        <f t="shared" si="2"/>
        <v>0.4375</v>
      </c>
      <c r="L26" s="50">
        <v>0</v>
      </c>
      <c r="M26" s="50">
        <v>1</v>
      </c>
      <c r="N26" s="50">
        <v>2</v>
      </c>
      <c r="O26" s="50">
        <v>4</v>
      </c>
      <c r="P26" s="50">
        <v>0</v>
      </c>
      <c r="Q26" s="50">
        <v>0</v>
      </c>
      <c r="R26" s="50">
        <v>1</v>
      </c>
      <c r="S26" s="50">
        <v>0</v>
      </c>
      <c r="T26" s="2"/>
      <c r="U26" s="52">
        <f t="shared" si="4"/>
        <v>16</v>
      </c>
      <c r="AE26" s="47"/>
    </row>
    <row r="27" spans="1:31" ht="15" x14ac:dyDescent="0.2">
      <c r="A27" s="16">
        <v>18</v>
      </c>
      <c r="B27" s="18" t="s">
        <v>55</v>
      </c>
      <c r="C27" s="50">
        <v>11</v>
      </c>
      <c r="D27" s="50">
        <v>8</v>
      </c>
      <c r="E27" s="50">
        <v>2</v>
      </c>
      <c r="F27" s="51">
        <f t="shared" si="0"/>
        <v>0.90909090909090906</v>
      </c>
      <c r="G27" s="50">
        <v>8</v>
      </c>
      <c r="H27" s="51">
        <f t="shared" si="1"/>
        <v>0.72727272727272729</v>
      </c>
      <c r="I27" s="50">
        <v>8</v>
      </c>
      <c r="J27" s="50">
        <f t="shared" ref="J27:J34" si="16">L27+M27+N27+O27</f>
        <v>3</v>
      </c>
      <c r="K27" s="51">
        <f t="shared" si="2"/>
        <v>0.27272727272727271</v>
      </c>
      <c r="L27" s="50">
        <v>0</v>
      </c>
      <c r="M27" s="50">
        <v>1</v>
      </c>
      <c r="N27" s="50">
        <v>2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2"/>
      <c r="U27" s="52">
        <f t="shared" si="4"/>
        <v>11</v>
      </c>
      <c r="AE27" s="47"/>
    </row>
    <row r="28" spans="1:31" ht="15" x14ac:dyDescent="0.2">
      <c r="A28" s="15">
        <v>19</v>
      </c>
      <c r="B28" s="18" t="s">
        <v>56</v>
      </c>
      <c r="C28" s="50">
        <v>4</v>
      </c>
      <c r="D28" s="50">
        <v>1</v>
      </c>
      <c r="E28" s="50">
        <v>0</v>
      </c>
      <c r="F28" s="51">
        <f t="shared" si="0"/>
        <v>0.25</v>
      </c>
      <c r="G28" s="50">
        <v>2</v>
      </c>
      <c r="H28" s="51">
        <f t="shared" si="1"/>
        <v>0.5</v>
      </c>
      <c r="I28" s="50">
        <v>0</v>
      </c>
      <c r="J28" s="50">
        <f t="shared" si="16"/>
        <v>2</v>
      </c>
      <c r="K28" s="51">
        <f t="shared" si="2"/>
        <v>0.5</v>
      </c>
      <c r="L28" s="50">
        <v>0</v>
      </c>
      <c r="M28" s="50">
        <v>0</v>
      </c>
      <c r="N28" s="50">
        <v>2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13"/>
      <c r="U28" s="52">
        <f t="shared" si="4"/>
        <v>4</v>
      </c>
      <c r="AE28" s="47"/>
    </row>
    <row r="29" spans="1:31" ht="15" x14ac:dyDescent="0.25">
      <c r="A29" s="16">
        <v>20</v>
      </c>
      <c r="B29" s="17" t="s">
        <v>57</v>
      </c>
      <c r="C29" s="50">
        <v>1</v>
      </c>
      <c r="D29" s="50">
        <v>0</v>
      </c>
      <c r="E29" s="50">
        <v>0</v>
      </c>
      <c r="F29" s="51">
        <f t="shared" si="0"/>
        <v>0</v>
      </c>
      <c r="G29" s="50">
        <v>0</v>
      </c>
      <c r="H29" s="51">
        <f t="shared" si="1"/>
        <v>0</v>
      </c>
      <c r="I29" s="50">
        <v>0</v>
      </c>
      <c r="J29" s="50">
        <f t="shared" si="16"/>
        <v>1</v>
      </c>
      <c r="K29" s="51">
        <f t="shared" si="2"/>
        <v>1</v>
      </c>
      <c r="L29" s="50">
        <v>0</v>
      </c>
      <c r="M29" s="50">
        <v>1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2"/>
      <c r="U29" s="52">
        <f t="shared" si="4"/>
        <v>1</v>
      </c>
      <c r="AE29" s="47"/>
    </row>
    <row r="30" spans="1:31" ht="15" x14ac:dyDescent="0.2">
      <c r="A30" s="15">
        <v>21</v>
      </c>
      <c r="B30" s="18" t="s">
        <v>58</v>
      </c>
      <c r="C30" s="50">
        <v>4</v>
      </c>
      <c r="D30" s="50">
        <v>0</v>
      </c>
      <c r="E30" s="50">
        <v>0</v>
      </c>
      <c r="F30" s="51">
        <f t="shared" si="0"/>
        <v>0</v>
      </c>
      <c r="G30" s="50">
        <v>2</v>
      </c>
      <c r="H30" s="51">
        <f t="shared" si="1"/>
        <v>0.5</v>
      </c>
      <c r="I30" s="50">
        <v>0</v>
      </c>
      <c r="J30" s="50">
        <f t="shared" si="16"/>
        <v>2</v>
      </c>
      <c r="K30" s="51">
        <f t="shared" si="2"/>
        <v>0.5</v>
      </c>
      <c r="L30" s="50">
        <v>0</v>
      </c>
      <c r="M30" s="50">
        <v>1</v>
      </c>
      <c r="N30" s="50">
        <v>0</v>
      </c>
      <c r="O30" s="50">
        <v>1</v>
      </c>
      <c r="P30" s="50">
        <v>0</v>
      </c>
      <c r="Q30" s="50">
        <v>0</v>
      </c>
      <c r="R30" s="50">
        <v>0</v>
      </c>
      <c r="S30" s="50">
        <v>0</v>
      </c>
      <c r="T30" s="2"/>
      <c r="U30" s="52">
        <f t="shared" si="4"/>
        <v>4</v>
      </c>
      <c r="AE30" s="47"/>
    </row>
    <row r="31" spans="1:31" ht="15" x14ac:dyDescent="0.2">
      <c r="A31" s="16">
        <v>22</v>
      </c>
      <c r="B31" s="18" t="s">
        <v>59</v>
      </c>
      <c r="C31" s="50">
        <v>9</v>
      </c>
      <c r="D31" s="50">
        <v>6</v>
      </c>
      <c r="E31" s="50">
        <v>2</v>
      </c>
      <c r="F31" s="51">
        <f t="shared" si="0"/>
        <v>0.88888888888888884</v>
      </c>
      <c r="G31" s="50">
        <v>4</v>
      </c>
      <c r="H31" s="51">
        <f t="shared" si="1"/>
        <v>0.44444444444444442</v>
      </c>
      <c r="I31" s="50">
        <v>3</v>
      </c>
      <c r="J31" s="50">
        <f t="shared" si="16"/>
        <v>4</v>
      </c>
      <c r="K31" s="51">
        <f t="shared" si="2"/>
        <v>0.44444444444444442</v>
      </c>
      <c r="L31" s="50">
        <v>0</v>
      </c>
      <c r="M31" s="50">
        <v>2</v>
      </c>
      <c r="N31" s="50">
        <v>2</v>
      </c>
      <c r="O31" s="50">
        <v>0</v>
      </c>
      <c r="P31" s="50">
        <v>0</v>
      </c>
      <c r="Q31" s="50">
        <v>1</v>
      </c>
      <c r="R31" s="50">
        <v>0</v>
      </c>
      <c r="S31" s="50">
        <v>0</v>
      </c>
      <c r="T31" s="2"/>
      <c r="U31" s="52">
        <f t="shared" si="4"/>
        <v>9</v>
      </c>
      <c r="AE31" s="47"/>
    </row>
    <row r="32" spans="1:31" ht="15" x14ac:dyDescent="0.2">
      <c r="A32" s="15">
        <v>23</v>
      </c>
      <c r="B32" s="18" t="s">
        <v>60</v>
      </c>
      <c r="C32" s="50">
        <v>3</v>
      </c>
      <c r="D32" s="50">
        <v>1</v>
      </c>
      <c r="E32" s="50">
        <v>1</v>
      </c>
      <c r="F32" s="51">
        <f t="shared" si="0"/>
        <v>0.66666666666666663</v>
      </c>
      <c r="G32" s="50">
        <v>0</v>
      </c>
      <c r="H32" s="51">
        <f t="shared" si="1"/>
        <v>0</v>
      </c>
      <c r="I32" s="50">
        <v>0</v>
      </c>
      <c r="J32" s="50">
        <f t="shared" si="16"/>
        <v>3</v>
      </c>
      <c r="K32" s="51">
        <f t="shared" si="2"/>
        <v>1</v>
      </c>
      <c r="L32" s="50">
        <v>0</v>
      </c>
      <c r="M32" s="50">
        <v>0</v>
      </c>
      <c r="N32" s="50">
        <v>3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2"/>
      <c r="U32" s="52">
        <f t="shared" si="4"/>
        <v>3</v>
      </c>
      <c r="AE32" s="47"/>
    </row>
    <row r="33" spans="1:31" ht="15" x14ac:dyDescent="0.2">
      <c r="A33" s="16">
        <v>24</v>
      </c>
      <c r="B33" s="18" t="s">
        <v>61</v>
      </c>
      <c r="C33" s="50">
        <v>8</v>
      </c>
      <c r="D33" s="50">
        <v>8</v>
      </c>
      <c r="E33" s="50">
        <v>0</v>
      </c>
      <c r="F33" s="51">
        <f t="shared" si="0"/>
        <v>1</v>
      </c>
      <c r="G33" s="50">
        <v>0</v>
      </c>
      <c r="H33" s="51">
        <f t="shared" si="1"/>
        <v>0</v>
      </c>
      <c r="I33" s="50">
        <v>0</v>
      </c>
      <c r="J33" s="50">
        <f t="shared" si="16"/>
        <v>8</v>
      </c>
      <c r="K33" s="51">
        <f t="shared" si="2"/>
        <v>1</v>
      </c>
      <c r="L33" s="50">
        <v>8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2"/>
      <c r="U33" s="52">
        <f t="shared" si="4"/>
        <v>8</v>
      </c>
      <c r="AE33" s="47"/>
    </row>
    <row r="34" spans="1:31" ht="15" x14ac:dyDescent="0.2">
      <c r="A34" s="15">
        <v>25</v>
      </c>
      <c r="B34" s="18" t="s">
        <v>62</v>
      </c>
      <c r="C34" s="50">
        <v>12</v>
      </c>
      <c r="D34" s="50">
        <v>8</v>
      </c>
      <c r="E34" s="50">
        <v>2</v>
      </c>
      <c r="F34" s="51">
        <f t="shared" si="0"/>
        <v>0.83333333333333337</v>
      </c>
      <c r="G34" s="50">
        <v>5</v>
      </c>
      <c r="H34" s="51">
        <f t="shared" si="1"/>
        <v>0.41666666666666669</v>
      </c>
      <c r="I34" s="50">
        <v>5</v>
      </c>
      <c r="J34" s="50">
        <f t="shared" si="16"/>
        <v>6</v>
      </c>
      <c r="K34" s="51">
        <f t="shared" si="2"/>
        <v>0.5</v>
      </c>
      <c r="L34" s="50">
        <v>0</v>
      </c>
      <c r="M34" s="50">
        <v>0</v>
      </c>
      <c r="N34" s="50">
        <v>2</v>
      </c>
      <c r="O34" s="50">
        <v>4</v>
      </c>
      <c r="P34" s="50">
        <v>0</v>
      </c>
      <c r="Q34" s="50">
        <v>0</v>
      </c>
      <c r="R34" s="50">
        <v>1</v>
      </c>
      <c r="S34" s="50">
        <v>0</v>
      </c>
      <c r="T34" s="2"/>
      <c r="U34" s="52">
        <f t="shared" si="4"/>
        <v>12</v>
      </c>
      <c r="AE34" s="47"/>
    </row>
    <row r="35" spans="1:31" s="9" customFormat="1" ht="12.75" customHeight="1" x14ac:dyDescent="0.2">
      <c r="A35" s="74" t="s">
        <v>33</v>
      </c>
      <c r="B35" s="75"/>
      <c r="C35" s="23">
        <f>SUM(C18:C34)</f>
        <v>171</v>
      </c>
      <c r="D35" s="23">
        <f>SUM(D18:D34)</f>
        <v>84</v>
      </c>
      <c r="E35" s="23">
        <f>SUM(E18:E34)</f>
        <v>26</v>
      </c>
      <c r="F35" s="26">
        <f t="shared" si="0"/>
        <v>0.64327485380116955</v>
      </c>
      <c r="G35" s="23">
        <f>SUM(G18:G34)</f>
        <v>75</v>
      </c>
      <c r="H35" s="26">
        <f t="shared" si="1"/>
        <v>0.43859649122807015</v>
      </c>
      <c r="I35" s="23">
        <f>SUM(I18:I34)</f>
        <v>44</v>
      </c>
      <c r="J35" s="23">
        <f>SUM(J18:J34)</f>
        <v>88</v>
      </c>
      <c r="K35" s="26">
        <f t="shared" si="2"/>
        <v>0.51461988304093564</v>
      </c>
      <c r="L35" s="23">
        <f t="shared" ref="L35:S35" si="17">SUM(L18:L34)</f>
        <v>16</v>
      </c>
      <c r="M35" s="23">
        <f t="shared" si="17"/>
        <v>20</v>
      </c>
      <c r="N35" s="23">
        <f t="shared" si="17"/>
        <v>32</v>
      </c>
      <c r="O35" s="23">
        <f t="shared" si="17"/>
        <v>20</v>
      </c>
      <c r="P35" s="23">
        <f t="shared" si="17"/>
        <v>0</v>
      </c>
      <c r="Q35" s="23">
        <f t="shared" si="17"/>
        <v>2</v>
      </c>
      <c r="R35" s="23">
        <f t="shared" si="17"/>
        <v>6</v>
      </c>
      <c r="S35" s="23">
        <f t="shared" si="17"/>
        <v>0</v>
      </c>
      <c r="T35" s="12"/>
      <c r="U35" s="52">
        <f t="shared" si="4"/>
        <v>171</v>
      </c>
      <c r="AE35" s="47"/>
    </row>
    <row r="36" spans="1:31" s="9" customFormat="1" ht="12.75" customHeight="1" x14ac:dyDescent="0.2">
      <c r="A36" s="74" t="s">
        <v>35</v>
      </c>
      <c r="B36" s="75"/>
      <c r="C36" s="23">
        <f>C17+C35</f>
        <v>629</v>
      </c>
      <c r="D36" s="23">
        <f>D17+D35</f>
        <v>142</v>
      </c>
      <c r="E36" s="23">
        <f>E17+E35</f>
        <v>50</v>
      </c>
      <c r="F36" s="26">
        <f t="shared" si="0"/>
        <v>0.30524642289348169</v>
      </c>
      <c r="G36" s="23">
        <f>G17+G35</f>
        <v>262</v>
      </c>
      <c r="H36" s="26">
        <f t="shared" si="1"/>
        <v>0.41653418124006358</v>
      </c>
      <c r="I36" s="23">
        <f>I17+I35</f>
        <v>69</v>
      </c>
      <c r="J36" s="23">
        <f>J17+J35</f>
        <v>337</v>
      </c>
      <c r="K36" s="26">
        <f t="shared" si="2"/>
        <v>0.53577106518282991</v>
      </c>
      <c r="L36" s="23">
        <f t="shared" ref="L36:S36" si="18">L17+L35</f>
        <v>54</v>
      </c>
      <c r="M36" s="23">
        <f t="shared" si="18"/>
        <v>127</v>
      </c>
      <c r="N36" s="23">
        <f t="shared" si="18"/>
        <v>100</v>
      </c>
      <c r="O36" s="23">
        <f t="shared" si="18"/>
        <v>56</v>
      </c>
      <c r="P36" s="23">
        <f t="shared" si="18"/>
        <v>2</v>
      </c>
      <c r="Q36" s="23">
        <f t="shared" si="18"/>
        <v>7</v>
      </c>
      <c r="R36" s="23">
        <f t="shared" si="18"/>
        <v>21</v>
      </c>
      <c r="S36" s="23">
        <f t="shared" si="18"/>
        <v>0</v>
      </c>
      <c r="T36" s="12"/>
      <c r="U36" s="52">
        <f t="shared" si="4"/>
        <v>629</v>
      </c>
      <c r="AE36" s="47"/>
    </row>
    <row r="37" spans="1:31" s="9" customFormat="1" ht="23.25" customHeight="1" x14ac:dyDescent="0.2">
      <c r="A37" s="76" t="s">
        <v>32</v>
      </c>
      <c r="B37" s="77"/>
      <c r="C37" s="29">
        <f>C15+C35</f>
        <v>628</v>
      </c>
      <c r="D37" s="29">
        <f>D15+D35</f>
        <v>142</v>
      </c>
      <c r="E37" s="29">
        <f>E15+E35</f>
        <v>50</v>
      </c>
      <c r="F37" s="32">
        <f t="shared" si="0"/>
        <v>0.30573248407643311</v>
      </c>
      <c r="G37" s="29">
        <f>G15+G35</f>
        <v>262</v>
      </c>
      <c r="H37" s="32">
        <f t="shared" si="1"/>
        <v>0.41719745222929938</v>
      </c>
      <c r="I37" s="29">
        <f>I15+I35</f>
        <v>69</v>
      </c>
      <c r="J37" s="29">
        <f>J15+J35</f>
        <v>336</v>
      </c>
      <c r="K37" s="32">
        <f t="shared" si="2"/>
        <v>0.53503184713375795</v>
      </c>
      <c r="L37" s="29">
        <f t="shared" ref="L37:S37" si="19">L15+L35</f>
        <v>54</v>
      </c>
      <c r="M37" s="29">
        <f t="shared" si="19"/>
        <v>127</v>
      </c>
      <c r="N37" s="29">
        <f t="shared" si="19"/>
        <v>100</v>
      </c>
      <c r="O37" s="29">
        <f t="shared" si="19"/>
        <v>55</v>
      </c>
      <c r="P37" s="29">
        <f t="shared" si="19"/>
        <v>2</v>
      </c>
      <c r="Q37" s="29">
        <f t="shared" si="19"/>
        <v>7</v>
      </c>
      <c r="R37" s="29">
        <f t="shared" si="19"/>
        <v>21</v>
      </c>
      <c r="S37" s="29">
        <f t="shared" si="19"/>
        <v>0</v>
      </c>
      <c r="T37" s="12"/>
      <c r="U37" s="52">
        <f t="shared" si="4"/>
        <v>628</v>
      </c>
      <c r="AE37" s="47"/>
    </row>
    <row r="38" spans="1:31" ht="15" x14ac:dyDescent="0.2">
      <c r="B38" s="2"/>
      <c r="U38" s="52"/>
      <c r="AE38" s="47"/>
    </row>
    <row r="39" spans="1:31" ht="28.5" customHeight="1" x14ac:dyDescent="0.2">
      <c r="A39" s="30"/>
      <c r="B39" s="33" t="s">
        <v>36</v>
      </c>
      <c r="C39" s="30">
        <f>C17</f>
        <v>458</v>
      </c>
      <c r="D39" s="30">
        <f t="shared" ref="D39:S39" si="20">D17</f>
        <v>58</v>
      </c>
      <c r="E39" s="30">
        <f t="shared" si="20"/>
        <v>24</v>
      </c>
      <c r="F39" s="40">
        <f t="shared" si="20"/>
        <v>0.17903930131004367</v>
      </c>
      <c r="G39" s="30">
        <f t="shared" si="20"/>
        <v>187</v>
      </c>
      <c r="H39" s="40">
        <f t="shared" si="20"/>
        <v>0.40829694323144106</v>
      </c>
      <c r="I39" s="30">
        <f t="shared" si="20"/>
        <v>25</v>
      </c>
      <c r="J39" s="30">
        <f t="shared" si="20"/>
        <v>249</v>
      </c>
      <c r="K39" s="40">
        <f t="shared" si="20"/>
        <v>0.54366812227074235</v>
      </c>
      <c r="L39" s="30">
        <f t="shared" si="20"/>
        <v>38</v>
      </c>
      <c r="M39" s="30">
        <f t="shared" si="20"/>
        <v>107</v>
      </c>
      <c r="N39" s="30">
        <f t="shared" si="20"/>
        <v>68</v>
      </c>
      <c r="O39" s="30">
        <f t="shared" si="20"/>
        <v>36</v>
      </c>
      <c r="P39" s="30">
        <f t="shared" si="20"/>
        <v>2</v>
      </c>
      <c r="Q39" s="30">
        <f t="shared" si="20"/>
        <v>5</v>
      </c>
      <c r="R39" s="30">
        <f t="shared" si="20"/>
        <v>15</v>
      </c>
      <c r="S39" s="30">
        <f t="shared" si="20"/>
        <v>0</v>
      </c>
      <c r="U39" s="52">
        <f t="shared" si="4"/>
        <v>458</v>
      </c>
      <c r="AE39" s="47"/>
    </row>
    <row r="40" spans="1:31" ht="23.25" customHeight="1" x14ac:dyDescent="0.2">
      <c r="A40" s="30"/>
      <c r="B40" s="33" t="s">
        <v>37</v>
      </c>
      <c r="C40" s="30">
        <f>C18+C19+C20+C21+C22+C23+C24+C25+C26+C27+C28+C29+C30+C31+C32+C33+C34</f>
        <v>171</v>
      </c>
      <c r="D40" s="30">
        <f>D18+D19+D20+D21+D22+D23+D24+D25+D26+D27+D28+D29+D30+D31+D32+D33+D34</f>
        <v>84</v>
      </c>
      <c r="E40" s="30">
        <f>E18+E19+E20+E21+E22+E23+E24+E25+E26+E27+E28+E29+E30+E31+E32+E33+E34</f>
        <v>26</v>
      </c>
      <c r="F40" s="31">
        <f>(D40+E40)/C40</f>
        <v>0.64327485380116955</v>
      </c>
      <c r="G40" s="30">
        <f>G18+G19+G20+G21+G22+G23+G24+G25+G26+G27+G28+G29+G30+G31+G32+G33+G34</f>
        <v>75</v>
      </c>
      <c r="H40" s="31">
        <f>G40/C40</f>
        <v>0.43859649122807015</v>
      </c>
      <c r="I40" s="30">
        <f>I18+I19+I20+I21+I22+I23+I24+I25+I26+I27+I28+I29+I30+I31+I32+I33+I34</f>
        <v>44</v>
      </c>
      <c r="J40" s="30">
        <f>J18+J19+J20+J21+J22+J23+J24+J25+J26+J27+J28+J29+J30+J31+J32+J33+J34</f>
        <v>88</v>
      </c>
      <c r="K40" s="31">
        <f>J40/C40</f>
        <v>0.51461988304093564</v>
      </c>
      <c r="L40" s="30">
        <f t="shared" ref="L40:S40" si="21">L18+L19+L20+L21+L22+L23+L24+L25+L26+L27+L28+L29+L30+L31+L32+L33+L34</f>
        <v>16</v>
      </c>
      <c r="M40" s="30">
        <f t="shared" si="21"/>
        <v>20</v>
      </c>
      <c r="N40" s="30">
        <f t="shared" si="21"/>
        <v>32</v>
      </c>
      <c r="O40" s="30">
        <f t="shared" si="21"/>
        <v>20</v>
      </c>
      <c r="P40" s="30">
        <f t="shared" si="21"/>
        <v>0</v>
      </c>
      <c r="Q40" s="30">
        <f t="shared" si="21"/>
        <v>2</v>
      </c>
      <c r="R40" s="30">
        <f t="shared" si="21"/>
        <v>6</v>
      </c>
      <c r="S40" s="30">
        <f t="shared" si="21"/>
        <v>0</v>
      </c>
      <c r="U40" s="52">
        <f t="shared" si="4"/>
        <v>171</v>
      </c>
      <c r="AE40" s="47"/>
    </row>
    <row r="41" spans="1:31" x14ac:dyDescent="0.2">
      <c r="AE41" s="46"/>
    </row>
  </sheetData>
  <mergeCells count="21">
    <mergeCell ref="G4:I5"/>
    <mergeCell ref="J4:O4"/>
    <mergeCell ref="J5:J6"/>
    <mergeCell ref="L5:O5"/>
    <mergeCell ref="P4:P6"/>
    <mergeCell ref="A15:B15"/>
    <mergeCell ref="A37:B37"/>
    <mergeCell ref="P1:S1"/>
    <mergeCell ref="A35:B35"/>
    <mergeCell ref="A36:B36"/>
    <mergeCell ref="A17:B17"/>
    <mergeCell ref="A2:S2"/>
    <mergeCell ref="A3:A6"/>
    <mergeCell ref="B3:B6"/>
    <mergeCell ref="C3:C6"/>
    <mergeCell ref="K5:K6"/>
    <mergeCell ref="G3:S3"/>
    <mergeCell ref="D3:F5"/>
    <mergeCell ref="Q4:Q6"/>
    <mergeCell ref="R4:R6"/>
    <mergeCell ref="S4:S6"/>
  </mergeCells>
  <phoneticPr fontId="0" type="noConversion"/>
  <printOptions horizontalCentered="1"/>
  <pageMargins left="0.59055118110236227" right="0.19685039370078741" top="1.1811023622047245" bottom="0.19685039370078741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6" sqref="I6"/>
    </sheetView>
  </sheetViews>
  <sheetFormatPr defaultRowHeight="11.25" x14ac:dyDescent="0.2"/>
  <cols>
    <col min="1" max="1" width="3.42578125" style="2" customWidth="1"/>
    <col min="2" max="2" width="27.85546875" style="3" customWidth="1"/>
    <col min="3" max="5" width="5.28515625" style="2" customWidth="1"/>
    <col min="6" max="6" width="7.28515625" style="2" customWidth="1"/>
    <col min="7" max="8" width="7.85546875" style="2" customWidth="1"/>
    <col min="9" max="11" width="7.42578125" style="5" customWidth="1"/>
    <col min="12" max="12" width="5.42578125" style="5" customWidth="1"/>
    <col min="13" max="14" width="5.28515625" style="2" customWidth="1"/>
    <col min="15" max="15" width="5.7109375" style="2" customWidth="1"/>
    <col min="16" max="16" width="4" style="2" customWidth="1"/>
    <col min="17" max="17" width="4.140625" style="2" customWidth="1"/>
    <col min="18" max="18" width="4" style="2" customWidth="1"/>
    <col min="19" max="19" width="3.5703125" style="2" customWidth="1"/>
    <col min="20" max="20" width="7.7109375" style="3" customWidth="1"/>
    <col min="21" max="21" width="5.140625" style="2" bestFit="1" customWidth="1"/>
    <col min="22" max="16384" width="9.140625" style="2"/>
  </cols>
  <sheetData>
    <row r="1" spans="1:22" ht="14.25" x14ac:dyDescent="0.2">
      <c r="A1" s="81" t="s">
        <v>64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6"/>
    </row>
    <row r="2" spans="1:22" ht="12.75" customHeight="1" x14ac:dyDescent="0.2">
      <c r="A2" s="82" t="s">
        <v>0</v>
      </c>
      <c r="B2" s="83" t="s">
        <v>1</v>
      </c>
      <c r="C2" s="86" t="s">
        <v>8</v>
      </c>
      <c r="D2" s="91" t="s">
        <v>29</v>
      </c>
      <c r="E2" s="91"/>
      <c r="F2" s="96"/>
      <c r="G2" s="82" t="s">
        <v>15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7"/>
    </row>
    <row r="3" spans="1:22" ht="12.75" customHeight="1" x14ac:dyDescent="0.2">
      <c r="A3" s="82"/>
      <c r="B3" s="84"/>
      <c r="C3" s="87"/>
      <c r="D3" s="92"/>
      <c r="E3" s="92"/>
      <c r="F3" s="100"/>
      <c r="G3" s="95" t="s">
        <v>18</v>
      </c>
      <c r="H3" s="91"/>
      <c r="I3" s="96"/>
      <c r="J3" s="82" t="s">
        <v>19</v>
      </c>
      <c r="K3" s="82"/>
      <c r="L3" s="82"/>
      <c r="M3" s="82"/>
      <c r="N3" s="82"/>
      <c r="O3" s="82"/>
      <c r="P3" s="99" t="s">
        <v>7</v>
      </c>
      <c r="Q3" s="99" t="s">
        <v>5</v>
      </c>
      <c r="R3" s="99" t="s">
        <v>6</v>
      </c>
      <c r="S3" s="99" t="s">
        <v>9</v>
      </c>
      <c r="T3" s="7"/>
    </row>
    <row r="4" spans="1:22" ht="12.75" customHeight="1" thickBot="1" x14ac:dyDescent="0.25">
      <c r="A4" s="82"/>
      <c r="B4" s="84"/>
      <c r="C4" s="87"/>
      <c r="D4" s="93"/>
      <c r="E4" s="93"/>
      <c r="F4" s="98"/>
      <c r="G4" s="97"/>
      <c r="H4" s="93"/>
      <c r="I4" s="98"/>
      <c r="J4" s="94" t="s">
        <v>20</v>
      </c>
      <c r="K4" s="89" t="s">
        <v>28</v>
      </c>
      <c r="L4" s="82" t="s">
        <v>22</v>
      </c>
      <c r="M4" s="82"/>
      <c r="N4" s="82"/>
      <c r="O4" s="82"/>
      <c r="P4" s="99"/>
      <c r="Q4" s="99"/>
      <c r="R4" s="99"/>
      <c r="S4" s="99"/>
      <c r="T4" s="7"/>
    </row>
    <row r="5" spans="1:22" ht="81.75" customHeight="1" x14ac:dyDescent="0.2">
      <c r="A5" s="82"/>
      <c r="B5" s="85"/>
      <c r="C5" s="88"/>
      <c r="D5" s="19" t="s">
        <v>16</v>
      </c>
      <c r="E5" s="19" t="s">
        <v>17</v>
      </c>
      <c r="F5" s="19" t="s">
        <v>26</v>
      </c>
      <c r="G5" s="20" t="s">
        <v>21</v>
      </c>
      <c r="H5" s="20" t="s">
        <v>30</v>
      </c>
      <c r="I5" s="21" t="s">
        <v>67</v>
      </c>
      <c r="J5" s="94"/>
      <c r="K5" s="90"/>
      <c r="L5" s="20" t="s">
        <v>4</v>
      </c>
      <c r="M5" s="20" t="s">
        <v>11</v>
      </c>
      <c r="N5" s="20" t="s">
        <v>12</v>
      </c>
      <c r="O5" s="20" t="s">
        <v>3</v>
      </c>
      <c r="P5" s="99"/>
      <c r="Q5" s="99"/>
      <c r="R5" s="99"/>
      <c r="S5" s="99"/>
      <c r="T5" s="7"/>
      <c r="U5" s="56" t="s">
        <v>66</v>
      </c>
    </row>
    <row r="6" spans="1:22" ht="18" customHeight="1" x14ac:dyDescent="0.25">
      <c r="A6" s="16">
        <v>1</v>
      </c>
      <c r="B6" s="17" t="s">
        <v>38</v>
      </c>
      <c r="C6" s="50">
        <v>58</v>
      </c>
      <c r="D6" s="50">
        <v>6</v>
      </c>
      <c r="E6" s="50">
        <v>2</v>
      </c>
      <c r="F6" s="51">
        <f>(D6+E6)/C6</f>
        <v>0.13793103448275862</v>
      </c>
      <c r="G6" s="50">
        <v>54</v>
      </c>
      <c r="H6" s="51">
        <f>G6/C6</f>
        <v>0.93103448275862066</v>
      </c>
      <c r="I6" s="54">
        <v>7</v>
      </c>
      <c r="J6" s="55">
        <f t="shared" ref="J6:J14" si="0">L6+M6+N6+O6</f>
        <v>3</v>
      </c>
      <c r="K6" s="51">
        <f>J6/C6</f>
        <v>5.1724137931034482E-2</v>
      </c>
      <c r="L6" s="50">
        <v>1</v>
      </c>
      <c r="M6" s="50">
        <v>1</v>
      </c>
      <c r="N6" s="50">
        <v>0</v>
      </c>
      <c r="O6" s="50">
        <v>1</v>
      </c>
      <c r="P6" s="50">
        <v>0</v>
      </c>
      <c r="Q6" s="50">
        <v>0</v>
      </c>
      <c r="R6" s="50">
        <v>1</v>
      </c>
      <c r="S6" s="50">
        <v>0</v>
      </c>
      <c r="T6" s="24"/>
      <c r="U6" s="57">
        <f>G6+J6+P6+Q6+R6+S6</f>
        <v>58</v>
      </c>
      <c r="V6" s="34"/>
    </row>
    <row r="7" spans="1:22" ht="16.5" customHeight="1" x14ac:dyDescent="0.25">
      <c r="A7" s="16">
        <v>2</v>
      </c>
      <c r="B7" s="17" t="s">
        <v>39</v>
      </c>
      <c r="C7" s="50">
        <v>25</v>
      </c>
      <c r="D7" s="50">
        <v>1</v>
      </c>
      <c r="E7" s="50">
        <v>1</v>
      </c>
      <c r="F7" s="51">
        <f t="shared" ref="F7:F31" si="1">(D7+E7)/C7</f>
        <v>0.08</v>
      </c>
      <c r="G7" s="50">
        <v>4</v>
      </c>
      <c r="H7" s="51">
        <f t="shared" ref="H7:H14" si="2">G7/C7</f>
        <v>0.16</v>
      </c>
      <c r="I7" s="54">
        <v>0</v>
      </c>
      <c r="J7" s="55">
        <f t="shared" si="0"/>
        <v>15</v>
      </c>
      <c r="K7" s="51">
        <f t="shared" ref="K7:K25" si="3">J7/C7</f>
        <v>0.6</v>
      </c>
      <c r="L7" s="50">
        <v>7</v>
      </c>
      <c r="M7" s="50">
        <v>1</v>
      </c>
      <c r="N7" s="50">
        <v>0</v>
      </c>
      <c r="O7" s="50">
        <v>7</v>
      </c>
      <c r="P7" s="50">
        <v>5</v>
      </c>
      <c r="Q7" s="50">
        <v>1</v>
      </c>
      <c r="R7" s="50">
        <v>0</v>
      </c>
      <c r="S7" s="50">
        <v>0</v>
      </c>
      <c r="T7" s="24"/>
      <c r="U7" s="57">
        <f>G7+J7+P7+Q7+R7+S7</f>
        <v>25</v>
      </c>
      <c r="V7" s="34"/>
    </row>
    <row r="8" spans="1:22" ht="18.75" customHeight="1" x14ac:dyDescent="0.25">
      <c r="A8" s="16">
        <v>3</v>
      </c>
      <c r="B8" s="17" t="s">
        <v>40</v>
      </c>
      <c r="C8" s="50">
        <v>27</v>
      </c>
      <c r="D8" s="50">
        <v>2</v>
      </c>
      <c r="E8" s="50">
        <v>1</v>
      </c>
      <c r="F8" s="51">
        <f t="shared" si="1"/>
        <v>0.1111111111111111</v>
      </c>
      <c r="G8" s="50">
        <v>16</v>
      </c>
      <c r="H8" s="51">
        <f t="shared" si="2"/>
        <v>0.59259259259259256</v>
      </c>
      <c r="I8" s="54">
        <v>3</v>
      </c>
      <c r="J8" s="55">
        <f t="shared" si="0"/>
        <v>10</v>
      </c>
      <c r="K8" s="51">
        <f t="shared" si="3"/>
        <v>0.37037037037037035</v>
      </c>
      <c r="L8" s="50">
        <v>3</v>
      </c>
      <c r="M8" s="50">
        <v>0</v>
      </c>
      <c r="N8" s="50">
        <v>0</v>
      </c>
      <c r="O8" s="50">
        <v>7</v>
      </c>
      <c r="P8" s="50">
        <v>1</v>
      </c>
      <c r="Q8" s="50">
        <v>0</v>
      </c>
      <c r="R8" s="50">
        <v>0</v>
      </c>
      <c r="S8" s="50">
        <v>0</v>
      </c>
      <c r="T8" s="24"/>
      <c r="U8" s="57">
        <f t="shared" ref="U8:U31" si="4">G8+J8+P8+Q8+R8+S8</f>
        <v>27</v>
      </c>
      <c r="V8" s="34"/>
    </row>
    <row r="9" spans="1:22" ht="18" customHeight="1" x14ac:dyDescent="0.25">
      <c r="A9" s="16">
        <v>4</v>
      </c>
      <c r="B9" s="42" t="s">
        <v>41</v>
      </c>
      <c r="C9" s="50">
        <v>57</v>
      </c>
      <c r="D9" s="50">
        <v>6</v>
      </c>
      <c r="E9" s="50">
        <v>1</v>
      </c>
      <c r="F9" s="51">
        <f t="shared" si="1"/>
        <v>0.12280701754385964</v>
      </c>
      <c r="G9" s="50">
        <v>40</v>
      </c>
      <c r="H9" s="51">
        <f t="shared" si="2"/>
        <v>0.70175438596491224</v>
      </c>
      <c r="I9" s="54">
        <v>6</v>
      </c>
      <c r="J9" s="55">
        <f t="shared" si="0"/>
        <v>14</v>
      </c>
      <c r="K9" s="51">
        <f t="shared" si="3"/>
        <v>0.24561403508771928</v>
      </c>
      <c r="L9" s="50">
        <v>3</v>
      </c>
      <c r="M9" s="50">
        <v>3</v>
      </c>
      <c r="N9" s="50">
        <v>0</v>
      </c>
      <c r="O9" s="50">
        <v>8</v>
      </c>
      <c r="P9" s="50">
        <v>0</v>
      </c>
      <c r="Q9" s="50">
        <v>3</v>
      </c>
      <c r="R9" s="50">
        <v>0</v>
      </c>
      <c r="S9" s="50">
        <v>0</v>
      </c>
      <c r="T9" s="24"/>
      <c r="U9" s="57">
        <f t="shared" si="4"/>
        <v>57</v>
      </c>
      <c r="V9" s="34"/>
    </row>
    <row r="10" spans="1:22" ht="18" customHeight="1" x14ac:dyDescent="0.25">
      <c r="A10" s="16">
        <v>5</v>
      </c>
      <c r="B10" s="17" t="s">
        <v>42</v>
      </c>
      <c r="C10" s="50">
        <v>25</v>
      </c>
      <c r="D10" s="50">
        <v>1</v>
      </c>
      <c r="E10" s="50">
        <v>0</v>
      </c>
      <c r="F10" s="51">
        <f t="shared" si="1"/>
        <v>0.04</v>
      </c>
      <c r="G10" s="50">
        <v>23</v>
      </c>
      <c r="H10" s="51">
        <f t="shared" si="2"/>
        <v>0.92</v>
      </c>
      <c r="I10" s="54">
        <v>1</v>
      </c>
      <c r="J10" s="55">
        <f t="shared" si="0"/>
        <v>0</v>
      </c>
      <c r="K10" s="51">
        <f t="shared" si="3"/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2</v>
      </c>
      <c r="S10" s="50">
        <v>0</v>
      </c>
      <c r="T10" s="36"/>
      <c r="U10" s="57">
        <f t="shared" si="4"/>
        <v>25</v>
      </c>
      <c r="V10" s="34"/>
    </row>
    <row r="11" spans="1:22" ht="18" customHeight="1" x14ac:dyDescent="0.25">
      <c r="A11" s="16">
        <v>6</v>
      </c>
      <c r="B11" s="41" t="s">
        <v>43</v>
      </c>
      <c r="C11" s="50">
        <v>22</v>
      </c>
      <c r="D11" s="50">
        <v>12</v>
      </c>
      <c r="E11" s="50">
        <v>0</v>
      </c>
      <c r="F11" s="51">
        <f t="shared" si="1"/>
        <v>0.54545454545454541</v>
      </c>
      <c r="G11" s="50">
        <v>4</v>
      </c>
      <c r="H11" s="51">
        <f t="shared" si="2"/>
        <v>0.18181818181818182</v>
      </c>
      <c r="I11" s="54">
        <v>1</v>
      </c>
      <c r="J11" s="55">
        <f t="shared" si="0"/>
        <v>17</v>
      </c>
      <c r="K11" s="51">
        <f t="shared" si="3"/>
        <v>0.77272727272727271</v>
      </c>
      <c r="L11" s="50">
        <v>6</v>
      </c>
      <c r="M11" s="50">
        <v>3</v>
      </c>
      <c r="N11" s="50">
        <v>2</v>
      </c>
      <c r="O11" s="50">
        <v>6</v>
      </c>
      <c r="P11" s="50">
        <v>0</v>
      </c>
      <c r="Q11" s="50">
        <v>0</v>
      </c>
      <c r="R11" s="50">
        <v>1</v>
      </c>
      <c r="S11" s="50">
        <v>0</v>
      </c>
      <c r="T11" s="24"/>
      <c r="U11" s="57">
        <f t="shared" si="4"/>
        <v>22</v>
      </c>
      <c r="V11" s="34"/>
    </row>
    <row r="12" spans="1:22" ht="18" customHeight="1" x14ac:dyDescent="0.25">
      <c r="A12" s="16">
        <v>7</v>
      </c>
      <c r="B12" s="38" t="s">
        <v>44</v>
      </c>
      <c r="C12" s="50">
        <v>21</v>
      </c>
      <c r="D12" s="50">
        <v>0</v>
      </c>
      <c r="E12" s="50">
        <v>0</v>
      </c>
      <c r="F12" s="51">
        <f t="shared" si="1"/>
        <v>0</v>
      </c>
      <c r="G12" s="50">
        <v>18</v>
      </c>
      <c r="H12" s="51">
        <f t="shared" si="2"/>
        <v>0.8571428571428571</v>
      </c>
      <c r="I12" s="54">
        <v>0</v>
      </c>
      <c r="J12" s="55">
        <f t="shared" si="0"/>
        <v>3</v>
      </c>
      <c r="K12" s="51">
        <f t="shared" si="3"/>
        <v>0.14285714285714285</v>
      </c>
      <c r="L12" s="50">
        <v>0</v>
      </c>
      <c r="M12" s="50">
        <v>1</v>
      </c>
      <c r="N12" s="50">
        <v>0</v>
      </c>
      <c r="O12" s="50">
        <v>2</v>
      </c>
      <c r="P12" s="50">
        <v>0</v>
      </c>
      <c r="Q12" s="50">
        <v>0</v>
      </c>
      <c r="R12" s="50">
        <v>0</v>
      </c>
      <c r="S12" s="50">
        <v>0</v>
      </c>
      <c r="T12" s="24"/>
      <c r="U12" s="57">
        <f t="shared" si="4"/>
        <v>21</v>
      </c>
      <c r="V12" s="34"/>
    </row>
    <row r="13" spans="1:22" ht="18" customHeight="1" x14ac:dyDescent="0.2">
      <c r="A13" s="79" t="s">
        <v>31</v>
      </c>
      <c r="B13" s="80"/>
      <c r="C13" s="23">
        <f>C6+C7+C8+C9+C10+C11+C12</f>
        <v>235</v>
      </c>
      <c r="D13" s="23">
        <f t="shared" ref="D13:E13" si="5">D6+D7+D8+D9+D10+D11+D12</f>
        <v>28</v>
      </c>
      <c r="E13" s="23">
        <f t="shared" si="5"/>
        <v>5</v>
      </c>
      <c r="F13" s="26">
        <f t="shared" si="1"/>
        <v>0.14042553191489363</v>
      </c>
      <c r="G13" s="23">
        <f>G6+G7+G8+G9+G10+G11+G12</f>
        <v>159</v>
      </c>
      <c r="H13" s="26">
        <f t="shared" si="2"/>
        <v>0.67659574468085104</v>
      </c>
      <c r="I13" s="39">
        <f>I6+I7+I8+I9+I10+I11+I12</f>
        <v>18</v>
      </c>
      <c r="J13" s="39">
        <f>J6+J7+J8+J9+J10+J11+J12</f>
        <v>62</v>
      </c>
      <c r="K13" s="26">
        <f t="shared" si="3"/>
        <v>0.26382978723404255</v>
      </c>
      <c r="L13" s="23">
        <f>L6+L7+L8+L9+L10+L11+L12</f>
        <v>20</v>
      </c>
      <c r="M13" s="23">
        <f t="shared" ref="M13:S13" si="6">M6+M7+M8+M9+M10+M11+M12</f>
        <v>9</v>
      </c>
      <c r="N13" s="23">
        <f t="shared" si="6"/>
        <v>2</v>
      </c>
      <c r="O13" s="23">
        <f t="shared" si="6"/>
        <v>31</v>
      </c>
      <c r="P13" s="23">
        <f t="shared" si="6"/>
        <v>6</v>
      </c>
      <c r="Q13" s="23">
        <f t="shared" si="6"/>
        <v>4</v>
      </c>
      <c r="R13" s="23">
        <f t="shared" si="6"/>
        <v>4</v>
      </c>
      <c r="S13" s="23">
        <f t="shared" si="6"/>
        <v>0</v>
      </c>
      <c r="T13" s="24"/>
      <c r="U13" s="57">
        <f t="shared" si="4"/>
        <v>235</v>
      </c>
      <c r="V13" s="5"/>
    </row>
    <row r="14" spans="1:22" s="13" customFormat="1" ht="29.25" customHeight="1" x14ac:dyDescent="0.25">
      <c r="A14" s="35"/>
      <c r="B14" s="73" t="s">
        <v>45</v>
      </c>
      <c r="C14" s="69">
        <v>23</v>
      </c>
      <c r="D14" s="69">
        <v>0</v>
      </c>
      <c r="E14" s="69">
        <v>1</v>
      </c>
      <c r="F14" s="70">
        <f t="shared" si="1"/>
        <v>4.3478260869565216E-2</v>
      </c>
      <c r="G14" s="69">
        <v>5</v>
      </c>
      <c r="H14" s="70">
        <f t="shared" si="2"/>
        <v>0.21739130434782608</v>
      </c>
      <c r="I14" s="71">
        <v>0</v>
      </c>
      <c r="J14" s="72">
        <f t="shared" si="0"/>
        <v>5</v>
      </c>
      <c r="K14" s="70">
        <f t="shared" si="3"/>
        <v>0.21739130434782608</v>
      </c>
      <c r="L14" s="69">
        <v>1</v>
      </c>
      <c r="M14" s="69">
        <v>2</v>
      </c>
      <c r="N14" s="69">
        <v>0</v>
      </c>
      <c r="O14" s="69">
        <v>2</v>
      </c>
      <c r="P14" s="69">
        <v>4</v>
      </c>
      <c r="Q14" s="69">
        <v>9</v>
      </c>
      <c r="R14" s="69">
        <v>0</v>
      </c>
      <c r="S14" s="69">
        <v>0</v>
      </c>
      <c r="T14" s="36"/>
      <c r="U14" s="57">
        <f t="shared" si="4"/>
        <v>23</v>
      </c>
      <c r="V14" s="37"/>
    </row>
    <row r="15" spans="1:22" s="9" customFormat="1" ht="14.25" customHeight="1" x14ac:dyDescent="0.2">
      <c r="A15" s="79" t="s">
        <v>34</v>
      </c>
      <c r="B15" s="80"/>
      <c r="C15" s="23">
        <f>C13+C14</f>
        <v>258</v>
      </c>
      <c r="D15" s="23">
        <f t="shared" ref="D15:M15" si="7">D13+D14</f>
        <v>28</v>
      </c>
      <c r="E15" s="23">
        <f t="shared" si="7"/>
        <v>6</v>
      </c>
      <c r="F15" s="26">
        <f t="shared" si="1"/>
        <v>0.13178294573643412</v>
      </c>
      <c r="G15" s="23">
        <f t="shared" si="7"/>
        <v>164</v>
      </c>
      <c r="H15" s="27">
        <f t="shared" ref="H15:H31" si="8">G15/C15</f>
        <v>0.63565891472868219</v>
      </c>
      <c r="I15" s="23">
        <f t="shared" si="7"/>
        <v>18</v>
      </c>
      <c r="J15" s="23">
        <f t="shared" si="7"/>
        <v>67</v>
      </c>
      <c r="K15" s="27">
        <f t="shared" si="3"/>
        <v>0.25968992248062017</v>
      </c>
      <c r="L15" s="23">
        <f t="shared" si="7"/>
        <v>21</v>
      </c>
      <c r="M15" s="23">
        <f t="shared" si="7"/>
        <v>11</v>
      </c>
      <c r="N15" s="23">
        <f t="shared" ref="N15:S15" si="9">N13+N14</f>
        <v>2</v>
      </c>
      <c r="O15" s="23">
        <f t="shared" si="9"/>
        <v>33</v>
      </c>
      <c r="P15" s="23">
        <f t="shared" si="9"/>
        <v>10</v>
      </c>
      <c r="Q15" s="23">
        <f t="shared" si="9"/>
        <v>13</v>
      </c>
      <c r="R15" s="23">
        <f t="shared" si="9"/>
        <v>4</v>
      </c>
      <c r="S15" s="23">
        <f t="shared" si="9"/>
        <v>0</v>
      </c>
      <c r="T15" s="10"/>
      <c r="U15" s="57">
        <f t="shared" si="4"/>
        <v>258</v>
      </c>
      <c r="V15" s="11"/>
    </row>
    <row r="16" spans="1:22" ht="15" x14ac:dyDescent="0.2">
      <c r="A16" s="16">
        <v>6</v>
      </c>
      <c r="B16" s="18" t="s">
        <v>46</v>
      </c>
      <c r="C16" s="50">
        <v>3</v>
      </c>
      <c r="D16" s="50">
        <v>0</v>
      </c>
      <c r="E16" s="50">
        <v>1</v>
      </c>
      <c r="F16" s="51">
        <f t="shared" si="1"/>
        <v>0.33333333333333331</v>
      </c>
      <c r="G16" s="50">
        <v>2</v>
      </c>
      <c r="H16" s="51">
        <f t="shared" si="8"/>
        <v>0.66666666666666663</v>
      </c>
      <c r="I16" s="54">
        <v>0</v>
      </c>
      <c r="J16" s="54">
        <f t="shared" ref="J16:J25" si="10">L16+M16+N16+O16</f>
        <v>0</v>
      </c>
      <c r="K16" s="51">
        <f t="shared" si="3"/>
        <v>0</v>
      </c>
      <c r="L16" s="55">
        <v>0</v>
      </c>
      <c r="M16" s="55">
        <v>0</v>
      </c>
      <c r="N16" s="55">
        <v>0</v>
      </c>
      <c r="O16" s="55">
        <v>0</v>
      </c>
      <c r="P16" s="55">
        <v>1</v>
      </c>
      <c r="Q16" s="50">
        <v>0</v>
      </c>
      <c r="R16" s="50">
        <v>0</v>
      </c>
      <c r="S16" s="50">
        <v>0</v>
      </c>
      <c r="T16" s="24"/>
      <c r="U16" s="57">
        <f t="shared" si="4"/>
        <v>3</v>
      </c>
    </row>
    <row r="17" spans="1:21" ht="15" x14ac:dyDescent="0.2">
      <c r="A17" s="16">
        <v>7</v>
      </c>
      <c r="B17" s="48" t="s">
        <v>47</v>
      </c>
      <c r="C17" s="64">
        <v>0</v>
      </c>
      <c r="D17" s="64">
        <v>0</v>
      </c>
      <c r="E17" s="64">
        <v>0</v>
      </c>
      <c r="F17" s="65" t="e">
        <f t="shared" si="1"/>
        <v>#DIV/0!</v>
      </c>
      <c r="G17" s="64">
        <v>0</v>
      </c>
      <c r="H17" s="65" t="e">
        <f t="shared" si="8"/>
        <v>#DIV/0!</v>
      </c>
      <c r="I17" s="66">
        <v>0</v>
      </c>
      <c r="J17" s="67">
        <v>0</v>
      </c>
      <c r="K17" s="65" t="e">
        <f t="shared" si="3"/>
        <v>#DIV/0!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24"/>
      <c r="U17" s="63">
        <f t="shared" si="4"/>
        <v>0</v>
      </c>
    </row>
    <row r="18" spans="1:21" ht="15" x14ac:dyDescent="0.2">
      <c r="A18" s="16">
        <v>8</v>
      </c>
      <c r="B18" s="18" t="s">
        <v>48</v>
      </c>
      <c r="C18" s="58">
        <v>6</v>
      </c>
      <c r="D18" s="58">
        <v>5</v>
      </c>
      <c r="E18" s="58">
        <v>0</v>
      </c>
      <c r="F18" s="59">
        <f t="shared" si="1"/>
        <v>0.83333333333333337</v>
      </c>
      <c r="G18" s="58">
        <v>1</v>
      </c>
      <c r="H18" s="59">
        <f t="shared" si="8"/>
        <v>0.16666666666666666</v>
      </c>
      <c r="I18" s="60">
        <v>0</v>
      </c>
      <c r="J18" s="60">
        <f t="shared" si="10"/>
        <v>4</v>
      </c>
      <c r="K18" s="59">
        <f t="shared" si="3"/>
        <v>0.66666666666666663</v>
      </c>
      <c r="L18" s="61">
        <v>4</v>
      </c>
      <c r="M18" s="58">
        <v>0</v>
      </c>
      <c r="N18" s="58">
        <v>0</v>
      </c>
      <c r="O18" s="58">
        <v>0</v>
      </c>
      <c r="P18" s="58">
        <v>1</v>
      </c>
      <c r="Q18" s="58">
        <v>0</v>
      </c>
      <c r="R18" s="58">
        <v>0</v>
      </c>
      <c r="S18" s="58">
        <v>0</v>
      </c>
      <c r="T18" s="24"/>
      <c r="U18" s="57">
        <f t="shared" si="4"/>
        <v>6</v>
      </c>
    </row>
    <row r="19" spans="1:21" ht="15" x14ac:dyDescent="0.2">
      <c r="A19" s="16">
        <v>9</v>
      </c>
      <c r="B19" s="18" t="s">
        <v>49</v>
      </c>
      <c r="C19" s="50">
        <v>15</v>
      </c>
      <c r="D19" s="50">
        <v>9</v>
      </c>
      <c r="E19" s="50">
        <v>3</v>
      </c>
      <c r="F19" s="51">
        <f t="shared" si="1"/>
        <v>0.8</v>
      </c>
      <c r="G19" s="50">
        <v>2</v>
      </c>
      <c r="H19" s="51">
        <f t="shared" si="8"/>
        <v>0.13333333333333333</v>
      </c>
      <c r="I19" s="54">
        <v>2</v>
      </c>
      <c r="J19" s="54">
        <f t="shared" si="10"/>
        <v>12</v>
      </c>
      <c r="K19" s="51">
        <f t="shared" si="3"/>
        <v>0.8</v>
      </c>
      <c r="L19" s="55">
        <v>1</v>
      </c>
      <c r="M19" s="50">
        <v>0</v>
      </c>
      <c r="N19" s="50">
        <v>0</v>
      </c>
      <c r="O19" s="50">
        <v>11</v>
      </c>
      <c r="P19" s="50">
        <v>1</v>
      </c>
      <c r="Q19" s="50">
        <v>0</v>
      </c>
      <c r="R19" s="50">
        <v>0</v>
      </c>
      <c r="S19" s="50">
        <v>0</v>
      </c>
      <c r="T19" s="36"/>
      <c r="U19" s="57">
        <f t="shared" si="4"/>
        <v>15</v>
      </c>
    </row>
    <row r="20" spans="1:21" ht="15" x14ac:dyDescent="0.2">
      <c r="A20" s="16">
        <v>10</v>
      </c>
      <c r="B20" s="48" t="s">
        <v>50</v>
      </c>
      <c r="C20" s="64">
        <v>0</v>
      </c>
      <c r="D20" s="64">
        <v>0</v>
      </c>
      <c r="E20" s="64">
        <v>0</v>
      </c>
      <c r="F20" s="65" t="e">
        <f t="shared" si="1"/>
        <v>#DIV/0!</v>
      </c>
      <c r="G20" s="64">
        <v>0</v>
      </c>
      <c r="H20" s="65" t="e">
        <f t="shared" si="8"/>
        <v>#DIV/0!</v>
      </c>
      <c r="I20" s="66">
        <v>0</v>
      </c>
      <c r="J20" s="67">
        <v>0</v>
      </c>
      <c r="K20" s="65" t="e">
        <f t="shared" si="3"/>
        <v>#DIV/0!</v>
      </c>
      <c r="L20" s="66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36"/>
      <c r="U20" s="63">
        <f t="shared" si="4"/>
        <v>0</v>
      </c>
    </row>
    <row r="21" spans="1:21" ht="15" x14ac:dyDescent="0.2">
      <c r="A21" s="16">
        <v>11</v>
      </c>
      <c r="B21" s="18" t="s">
        <v>51</v>
      </c>
      <c r="C21" s="50">
        <v>2</v>
      </c>
      <c r="D21" s="50">
        <v>2</v>
      </c>
      <c r="E21" s="50">
        <v>0</v>
      </c>
      <c r="F21" s="51">
        <f t="shared" si="1"/>
        <v>1</v>
      </c>
      <c r="G21" s="50">
        <v>1</v>
      </c>
      <c r="H21" s="51">
        <f t="shared" si="8"/>
        <v>0.5</v>
      </c>
      <c r="I21" s="55">
        <v>1</v>
      </c>
      <c r="J21" s="54">
        <f t="shared" si="10"/>
        <v>1</v>
      </c>
      <c r="K21" s="51">
        <f t="shared" si="3"/>
        <v>0.5</v>
      </c>
      <c r="L21" s="55">
        <v>1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24"/>
      <c r="U21" s="57">
        <f t="shared" si="4"/>
        <v>2</v>
      </c>
    </row>
    <row r="22" spans="1:21" ht="15" x14ac:dyDescent="0.2">
      <c r="A22" s="16">
        <v>12</v>
      </c>
      <c r="B22" s="18" t="s">
        <v>52</v>
      </c>
      <c r="C22" s="50">
        <v>10</v>
      </c>
      <c r="D22" s="50">
        <v>1</v>
      </c>
      <c r="E22" s="50">
        <v>0</v>
      </c>
      <c r="F22" s="51">
        <f t="shared" si="1"/>
        <v>0.1</v>
      </c>
      <c r="G22" s="50">
        <v>9</v>
      </c>
      <c r="H22" s="51">
        <f t="shared" si="8"/>
        <v>0.9</v>
      </c>
      <c r="I22" s="54">
        <v>1</v>
      </c>
      <c r="J22" s="54">
        <f t="shared" si="10"/>
        <v>1</v>
      </c>
      <c r="K22" s="51">
        <f t="shared" si="3"/>
        <v>0.1</v>
      </c>
      <c r="L22" s="55">
        <v>0</v>
      </c>
      <c r="M22" s="50">
        <v>0</v>
      </c>
      <c r="N22" s="50">
        <v>0</v>
      </c>
      <c r="O22" s="50">
        <v>1</v>
      </c>
      <c r="P22" s="50">
        <v>0</v>
      </c>
      <c r="Q22" s="50">
        <v>0</v>
      </c>
      <c r="R22" s="50">
        <v>0</v>
      </c>
      <c r="S22" s="50">
        <v>0</v>
      </c>
      <c r="T22" s="24"/>
      <c r="U22" s="57">
        <f t="shared" si="4"/>
        <v>10</v>
      </c>
    </row>
    <row r="23" spans="1:21" ht="15" x14ac:dyDescent="0.2">
      <c r="A23" s="16">
        <v>13</v>
      </c>
      <c r="B23" s="48" t="s">
        <v>53</v>
      </c>
      <c r="C23" s="64">
        <v>0</v>
      </c>
      <c r="D23" s="64">
        <v>0</v>
      </c>
      <c r="E23" s="64">
        <v>0</v>
      </c>
      <c r="F23" s="65" t="e">
        <f t="shared" si="1"/>
        <v>#DIV/0!</v>
      </c>
      <c r="G23" s="64">
        <v>0</v>
      </c>
      <c r="H23" s="65" t="e">
        <f t="shared" si="8"/>
        <v>#DIV/0!</v>
      </c>
      <c r="I23" s="67">
        <v>0</v>
      </c>
      <c r="J23" s="67">
        <f t="shared" si="10"/>
        <v>0</v>
      </c>
      <c r="K23" s="65" t="e">
        <f t="shared" si="3"/>
        <v>#DIV/0!</v>
      </c>
      <c r="L23" s="66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24"/>
      <c r="U23" s="63">
        <f t="shared" si="4"/>
        <v>0</v>
      </c>
    </row>
    <row r="24" spans="1:21" ht="15" x14ac:dyDescent="0.2">
      <c r="A24" s="16">
        <v>14</v>
      </c>
      <c r="B24" s="18" t="s">
        <v>54</v>
      </c>
      <c r="C24" s="50">
        <v>3</v>
      </c>
      <c r="D24" s="50">
        <v>0</v>
      </c>
      <c r="E24" s="50">
        <v>3</v>
      </c>
      <c r="F24" s="51">
        <f t="shared" si="1"/>
        <v>1</v>
      </c>
      <c r="G24" s="50">
        <v>2</v>
      </c>
      <c r="H24" s="51">
        <f t="shared" si="8"/>
        <v>0.66666666666666663</v>
      </c>
      <c r="I24" s="55">
        <v>1</v>
      </c>
      <c r="J24" s="54">
        <f t="shared" si="10"/>
        <v>1</v>
      </c>
      <c r="K24" s="51">
        <f t="shared" si="3"/>
        <v>0.33333333333333331</v>
      </c>
      <c r="L24" s="55">
        <v>1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24"/>
      <c r="U24" s="57">
        <f t="shared" si="4"/>
        <v>3</v>
      </c>
    </row>
    <row r="25" spans="1:21" ht="15" x14ac:dyDescent="0.2">
      <c r="A25" s="16">
        <v>15</v>
      </c>
      <c r="B25" s="48" t="s">
        <v>55</v>
      </c>
      <c r="C25" s="64">
        <v>0</v>
      </c>
      <c r="D25" s="64">
        <v>0</v>
      </c>
      <c r="E25" s="64">
        <v>0</v>
      </c>
      <c r="F25" s="65" t="e">
        <f t="shared" si="1"/>
        <v>#DIV/0!</v>
      </c>
      <c r="G25" s="64">
        <v>0</v>
      </c>
      <c r="H25" s="65" t="e">
        <f t="shared" si="8"/>
        <v>#DIV/0!</v>
      </c>
      <c r="I25" s="66">
        <v>0</v>
      </c>
      <c r="J25" s="67">
        <f t="shared" si="10"/>
        <v>0</v>
      </c>
      <c r="K25" s="65" t="e">
        <f t="shared" si="3"/>
        <v>#DIV/0!</v>
      </c>
      <c r="L25" s="66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24"/>
      <c r="U25" s="63">
        <f t="shared" si="4"/>
        <v>0</v>
      </c>
    </row>
    <row r="26" spans="1:21" s="9" customFormat="1" ht="12.75" customHeight="1" x14ac:dyDescent="0.2">
      <c r="A26" s="74" t="s">
        <v>33</v>
      </c>
      <c r="B26" s="75"/>
      <c r="C26" s="23">
        <f>SUM(C16:C25)</f>
        <v>39</v>
      </c>
      <c r="D26" s="23">
        <f>SUM(D16:D25)</f>
        <v>17</v>
      </c>
      <c r="E26" s="23">
        <f>SUM(E16:E25)</f>
        <v>7</v>
      </c>
      <c r="F26" s="26">
        <f t="shared" si="1"/>
        <v>0.61538461538461542</v>
      </c>
      <c r="G26" s="23">
        <f>SUM(G16:G25)</f>
        <v>17</v>
      </c>
      <c r="H26" s="27">
        <f t="shared" si="8"/>
        <v>0.4358974358974359</v>
      </c>
      <c r="I26" s="23">
        <f>SUM(I16:I25)</f>
        <v>5</v>
      </c>
      <c r="J26" s="23">
        <f>SUM(J16:J25)</f>
        <v>19</v>
      </c>
      <c r="K26" s="27">
        <f t="shared" ref="K26:K31" si="11">J26/C26</f>
        <v>0.48717948717948717</v>
      </c>
      <c r="L26" s="23">
        <f t="shared" ref="L26:S26" si="12">SUM(L16:L25)</f>
        <v>7</v>
      </c>
      <c r="M26" s="23">
        <f t="shared" si="12"/>
        <v>0</v>
      </c>
      <c r="N26" s="23">
        <f t="shared" si="12"/>
        <v>0</v>
      </c>
      <c r="O26" s="23">
        <f t="shared" si="12"/>
        <v>12</v>
      </c>
      <c r="P26" s="23">
        <f t="shared" si="12"/>
        <v>3</v>
      </c>
      <c r="Q26" s="23">
        <f t="shared" si="12"/>
        <v>0</v>
      </c>
      <c r="R26" s="23">
        <f t="shared" si="12"/>
        <v>0</v>
      </c>
      <c r="S26" s="23">
        <f t="shared" si="12"/>
        <v>0</v>
      </c>
      <c r="T26" s="8"/>
      <c r="U26" s="57">
        <f t="shared" si="4"/>
        <v>39</v>
      </c>
    </row>
    <row r="27" spans="1:21" s="9" customFormat="1" ht="12.75" customHeight="1" x14ac:dyDescent="0.2">
      <c r="A27" s="74" t="s">
        <v>35</v>
      </c>
      <c r="B27" s="75"/>
      <c r="C27" s="23">
        <f>C15+C26</f>
        <v>297</v>
      </c>
      <c r="D27" s="23">
        <f>D15+D26</f>
        <v>45</v>
      </c>
      <c r="E27" s="23">
        <f>E15+E26</f>
        <v>13</v>
      </c>
      <c r="F27" s="26">
        <f t="shared" si="1"/>
        <v>0.19528619528619529</v>
      </c>
      <c r="G27" s="23">
        <f>G15+G26</f>
        <v>181</v>
      </c>
      <c r="H27" s="27">
        <f t="shared" si="8"/>
        <v>0.60942760942760943</v>
      </c>
      <c r="I27" s="23">
        <f>I15+I26</f>
        <v>23</v>
      </c>
      <c r="J27" s="23">
        <f>J15+J26</f>
        <v>86</v>
      </c>
      <c r="K27" s="27">
        <f t="shared" si="11"/>
        <v>0.28956228956228958</v>
      </c>
      <c r="L27" s="23">
        <f t="shared" ref="L27:S27" si="13">L15+L26</f>
        <v>28</v>
      </c>
      <c r="M27" s="23">
        <f t="shared" si="13"/>
        <v>11</v>
      </c>
      <c r="N27" s="23">
        <f t="shared" si="13"/>
        <v>2</v>
      </c>
      <c r="O27" s="23">
        <f t="shared" si="13"/>
        <v>45</v>
      </c>
      <c r="P27" s="23">
        <f t="shared" si="13"/>
        <v>13</v>
      </c>
      <c r="Q27" s="23">
        <f t="shared" si="13"/>
        <v>13</v>
      </c>
      <c r="R27" s="23">
        <f t="shared" si="13"/>
        <v>4</v>
      </c>
      <c r="S27" s="23">
        <f t="shared" si="13"/>
        <v>0</v>
      </c>
      <c r="T27" s="8"/>
      <c r="U27" s="57">
        <f t="shared" si="4"/>
        <v>297</v>
      </c>
    </row>
    <row r="28" spans="1:21" ht="30.75" customHeight="1" x14ac:dyDescent="0.2">
      <c r="A28" s="76" t="s">
        <v>32</v>
      </c>
      <c r="B28" s="77"/>
      <c r="C28" s="29">
        <f>C13+C26</f>
        <v>274</v>
      </c>
      <c r="D28" s="29">
        <f>D13+D26</f>
        <v>45</v>
      </c>
      <c r="E28" s="29">
        <f>E13+E26</f>
        <v>12</v>
      </c>
      <c r="F28" s="32">
        <f t="shared" si="1"/>
        <v>0.20802919708029197</v>
      </c>
      <c r="G28" s="29">
        <f>G13+G26</f>
        <v>176</v>
      </c>
      <c r="H28" s="32">
        <f t="shared" si="8"/>
        <v>0.64233576642335766</v>
      </c>
      <c r="I28" s="29">
        <f>I13+I26</f>
        <v>23</v>
      </c>
      <c r="J28" s="29">
        <f>J13+J26</f>
        <v>81</v>
      </c>
      <c r="K28" s="32">
        <f t="shared" si="11"/>
        <v>0.29562043795620441</v>
      </c>
      <c r="L28" s="29">
        <f t="shared" ref="L28:S28" si="14">L13+L26</f>
        <v>27</v>
      </c>
      <c r="M28" s="29">
        <f t="shared" si="14"/>
        <v>9</v>
      </c>
      <c r="N28" s="29">
        <f t="shared" si="14"/>
        <v>2</v>
      </c>
      <c r="O28" s="29">
        <f t="shared" si="14"/>
        <v>43</v>
      </c>
      <c r="P28" s="29">
        <f t="shared" si="14"/>
        <v>9</v>
      </c>
      <c r="Q28" s="29">
        <f t="shared" si="14"/>
        <v>4</v>
      </c>
      <c r="R28" s="29">
        <f t="shared" si="14"/>
        <v>4</v>
      </c>
      <c r="S28" s="29">
        <f t="shared" si="14"/>
        <v>0</v>
      </c>
      <c r="U28" s="57">
        <f t="shared" si="4"/>
        <v>274</v>
      </c>
    </row>
    <row r="29" spans="1:21" x14ac:dyDescent="0.2">
      <c r="U29" s="57">
        <f t="shared" si="4"/>
        <v>0</v>
      </c>
    </row>
    <row r="30" spans="1:21" ht="14.25" x14ac:dyDescent="0.2">
      <c r="A30" s="28"/>
      <c r="B30" s="33" t="s">
        <v>36</v>
      </c>
      <c r="C30" s="30">
        <f t="shared" ref="C30:S30" si="15">C15</f>
        <v>258</v>
      </c>
      <c r="D30" s="30">
        <f t="shared" si="15"/>
        <v>28</v>
      </c>
      <c r="E30" s="30">
        <f t="shared" si="15"/>
        <v>6</v>
      </c>
      <c r="F30" s="40">
        <f t="shared" si="15"/>
        <v>0.13178294573643412</v>
      </c>
      <c r="G30" s="30">
        <f t="shared" si="15"/>
        <v>164</v>
      </c>
      <c r="H30" s="40">
        <f t="shared" si="15"/>
        <v>0.63565891472868219</v>
      </c>
      <c r="I30" s="30">
        <f t="shared" si="15"/>
        <v>18</v>
      </c>
      <c r="J30" s="30">
        <f t="shared" si="15"/>
        <v>67</v>
      </c>
      <c r="K30" s="40">
        <f t="shared" si="15"/>
        <v>0.25968992248062017</v>
      </c>
      <c r="L30" s="30">
        <f t="shared" si="15"/>
        <v>21</v>
      </c>
      <c r="M30" s="30">
        <f t="shared" si="15"/>
        <v>11</v>
      </c>
      <c r="N30" s="30">
        <f t="shared" si="15"/>
        <v>2</v>
      </c>
      <c r="O30" s="30">
        <f t="shared" si="15"/>
        <v>33</v>
      </c>
      <c r="P30" s="30">
        <f t="shared" si="15"/>
        <v>10</v>
      </c>
      <c r="Q30" s="30">
        <f t="shared" si="15"/>
        <v>13</v>
      </c>
      <c r="R30" s="30">
        <f t="shared" si="15"/>
        <v>4</v>
      </c>
      <c r="S30" s="30">
        <f t="shared" si="15"/>
        <v>0</v>
      </c>
      <c r="U30" s="57">
        <f t="shared" si="4"/>
        <v>258</v>
      </c>
    </row>
    <row r="31" spans="1:21" ht="14.25" x14ac:dyDescent="0.2">
      <c r="A31" s="28"/>
      <c r="B31" s="33" t="s">
        <v>37</v>
      </c>
      <c r="C31" s="30">
        <f>C16+C17+C18+C19+C20+C21+C22+C23+C24+C25</f>
        <v>39</v>
      </c>
      <c r="D31" s="30">
        <f>D16+D17+D18+D19+D20+D21+D22+D23+D24+D25</f>
        <v>17</v>
      </c>
      <c r="E31" s="30">
        <f>E16+E17+E18+E19+E20+E21+E22+E23+E24+E25</f>
        <v>7</v>
      </c>
      <c r="F31" s="31">
        <f t="shared" si="1"/>
        <v>0.61538461538461542</v>
      </c>
      <c r="G31" s="30">
        <f>G16+G17+G18+G19+G20+G21+G22+G23+G24+G25</f>
        <v>17</v>
      </c>
      <c r="H31" s="31">
        <f t="shared" si="8"/>
        <v>0.4358974358974359</v>
      </c>
      <c r="I31" s="68">
        <f>I16+I17+I18+I19+I20+I21+I22+I23+I24+I25</f>
        <v>5</v>
      </c>
      <c r="J31" s="68">
        <f>J16+J17+J18+J19+J20+J21+J22+J23+J24+J25</f>
        <v>19</v>
      </c>
      <c r="K31" s="31">
        <f t="shared" si="11"/>
        <v>0.48717948717948717</v>
      </c>
      <c r="L31" s="68">
        <f t="shared" ref="L31:S31" si="16">L16+L17+L18+L19+L20+L21+L22+L23+L24+L25</f>
        <v>7</v>
      </c>
      <c r="M31" s="68">
        <f t="shared" si="16"/>
        <v>0</v>
      </c>
      <c r="N31" s="68">
        <f t="shared" si="16"/>
        <v>0</v>
      </c>
      <c r="O31" s="68">
        <f t="shared" si="16"/>
        <v>12</v>
      </c>
      <c r="P31" s="68">
        <f t="shared" si="16"/>
        <v>3</v>
      </c>
      <c r="Q31" s="68">
        <f t="shared" si="16"/>
        <v>0</v>
      </c>
      <c r="R31" s="68">
        <f t="shared" si="16"/>
        <v>0</v>
      </c>
      <c r="S31" s="68">
        <f t="shared" si="16"/>
        <v>0</v>
      </c>
      <c r="U31" s="57">
        <f t="shared" si="4"/>
        <v>39</v>
      </c>
    </row>
    <row r="32" spans="1:21" x14ac:dyDescent="0.2">
      <c r="I32" s="2"/>
      <c r="J32" s="2"/>
      <c r="K32" s="2"/>
      <c r="L32" s="2"/>
    </row>
    <row r="34" spans="2:2" x14ac:dyDescent="0.2">
      <c r="B34" s="49" t="s">
        <v>65</v>
      </c>
    </row>
  </sheetData>
  <mergeCells count="20">
    <mergeCell ref="A28:B28"/>
    <mergeCell ref="A13:B13"/>
    <mergeCell ref="D2:F4"/>
    <mergeCell ref="A26:B26"/>
    <mergeCell ref="A27:B27"/>
    <mergeCell ref="A1:S1"/>
    <mergeCell ref="A2:A5"/>
    <mergeCell ref="B2:B5"/>
    <mergeCell ref="C2:C5"/>
    <mergeCell ref="A15:B15"/>
    <mergeCell ref="G3:I4"/>
    <mergeCell ref="G2:S2"/>
    <mergeCell ref="J3:O3"/>
    <mergeCell ref="J4:J5"/>
    <mergeCell ref="L4:O4"/>
    <mergeCell ref="P3:P5"/>
    <mergeCell ref="Q3:Q5"/>
    <mergeCell ref="R3:R5"/>
    <mergeCell ref="S3:S5"/>
    <mergeCell ref="K4:K5"/>
  </mergeCells>
  <phoneticPr fontId="0" type="noConversion"/>
  <printOptions horizontalCentered="1"/>
  <pageMargins left="0.78740157480314965" right="0.39370078740157483" top="1.1811023622047245" bottom="0.39370078740157483" header="0.51181102362204722" footer="0.51181102362204722"/>
  <pageSetup paperSize="9" scale="85" orientation="landscape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2018-2019-9 кл</vt:lpstr>
      <vt:lpstr>2018-2019-11 кл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Моисеенко Татьяна Николаевна</cp:lastModifiedBy>
  <cp:lastPrinted>2017-09-18T13:46:19Z</cp:lastPrinted>
  <dcterms:created xsi:type="dcterms:W3CDTF">2003-09-18T05:06:03Z</dcterms:created>
  <dcterms:modified xsi:type="dcterms:W3CDTF">2020-05-06T14:30:12Z</dcterms:modified>
</cp:coreProperties>
</file>