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BF" lockStructure="1"/>
  <bookViews>
    <workbookView xWindow="288" yWindow="312" windowWidth="22692" windowHeight="9276"/>
  </bookViews>
  <sheets>
    <sheet name="МОНИТОРИНГ кластер 1" sheetId="4" r:id="rId1"/>
    <sheet name="ДИНАМИКА кластер 1" sheetId="1" r:id="rId2"/>
    <sheet name="МОНИТОРИНГ кластер2" sheetId="2" r:id="rId3"/>
    <sheet name="ДИНАМИКА кластер 2" sheetId="3" r:id="rId4"/>
  </sheets>
  <calcPr calcId="145621"/>
</workbook>
</file>

<file path=xl/calcChain.xml><?xml version="1.0" encoding="utf-8"?>
<calcChain xmlns="http://schemas.openxmlformats.org/spreadsheetml/2006/main">
  <c r="AB25" i="4" l="1"/>
  <c r="AA25" i="4"/>
  <c r="Z25" i="4"/>
  <c r="Y25" i="4"/>
  <c r="AD15" i="4"/>
  <c r="X15" i="4"/>
  <c r="AE15" i="4" s="1"/>
  <c r="W15" i="4"/>
  <c r="AC14" i="4"/>
  <c r="AD14" i="4" s="1"/>
  <c r="W14" i="4"/>
  <c r="X14" i="4" s="1"/>
  <c r="AD13" i="4"/>
  <c r="AC13" i="4"/>
  <c r="W13" i="4"/>
  <c r="X13" i="4" s="1"/>
  <c r="AE13" i="4" s="1"/>
  <c r="AC12" i="4"/>
  <c r="AD12" i="4" s="1"/>
  <c r="W12" i="4"/>
  <c r="X12" i="4" s="1"/>
  <c r="AE12" i="4" s="1"/>
  <c r="AC11" i="4"/>
  <c r="AD11" i="4" s="1"/>
  <c r="X11" i="4"/>
  <c r="W11" i="4"/>
  <c r="AC10" i="4"/>
  <c r="AD10" i="4" s="1"/>
  <c r="W10" i="4"/>
  <c r="X10" i="4" s="1"/>
  <c r="AD9" i="4"/>
  <c r="AC9" i="4"/>
  <c r="W9" i="4"/>
  <c r="X9" i="4" s="1"/>
  <c r="AC8" i="4"/>
  <c r="AD8" i="4" s="1"/>
  <c r="W8" i="4"/>
  <c r="X8" i="4" s="1"/>
  <c r="AC7" i="4"/>
  <c r="AD7" i="4" s="1"/>
  <c r="X7" i="4"/>
  <c r="AE7" i="4" s="1"/>
  <c r="W7" i="4"/>
  <c r="AC6" i="4"/>
  <c r="AD6" i="4" s="1"/>
  <c r="W6" i="4"/>
  <c r="X6" i="4" s="1"/>
  <c r="AD5" i="4"/>
  <c r="AC5" i="4"/>
  <c r="W5" i="4"/>
  <c r="X5" i="4" s="1"/>
  <c r="AE5" i="4" s="1"/>
  <c r="W5" i="2"/>
  <c r="X5" i="2"/>
  <c r="AJ5" i="2"/>
  <c r="AK5" i="2" s="1"/>
  <c r="AQ5" i="2"/>
  <c r="AR5" i="2"/>
  <c r="W6" i="2"/>
  <c r="X6" i="2"/>
  <c r="AJ6" i="2"/>
  <c r="AK6" i="2" s="1"/>
  <c r="AQ6" i="2"/>
  <c r="AR6" i="2"/>
  <c r="W7" i="2"/>
  <c r="X7" i="2" s="1"/>
  <c r="AJ7" i="2"/>
  <c r="AK7" i="2"/>
  <c r="AQ7" i="2"/>
  <c r="AR7" i="2" s="1"/>
  <c r="W8" i="2"/>
  <c r="X8" i="2" s="1"/>
  <c r="AJ8" i="2"/>
  <c r="AK8" i="2"/>
  <c r="AQ8" i="2"/>
  <c r="AR8" i="2" s="1"/>
  <c r="W9" i="2"/>
  <c r="X9" i="2"/>
  <c r="AJ9" i="2"/>
  <c r="AK9" i="2" s="1"/>
  <c r="AQ9" i="2"/>
  <c r="AR9" i="2"/>
  <c r="W10" i="2"/>
  <c r="X10" i="2" s="1"/>
  <c r="AJ10" i="2"/>
  <c r="AK10" i="2" s="1"/>
  <c r="AQ10" i="2"/>
  <c r="AR10" i="2"/>
  <c r="W11" i="2"/>
  <c r="X11" i="2"/>
  <c r="AJ11" i="2"/>
  <c r="AK11" i="2"/>
  <c r="AS11" i="2" s="1"/>
  <c r="AQ11" i="2"/>
  <c r="AR11" i="2"/>
  <c r="W12" i="2"/>
  <c r="X12" i="2" s="1"/>
  <c r="AJ12" i="2"/>
  <c r="AK12" i="2" s="1"/>
  <c r="AQ12" i="2"/>
  <c r="AR12" i="2" s="1"/>
  <c r="W13" i="2"/>
  <c r="X13" i="2"/>
  <c r="AJ13" i="2"/>
  <c r="AK13" i="2"/>
  <c r="AQ13" i="2"/>
  <c r="AR13" i="2"/>
  <c r="W14" i="2"/>
  <c r="X14" i="2"/>
  <c r="AJ14" i="2"/>
  <c r="AK14" i="2" s="1"/>
  <c r="AQ14" i="2"/>
  <c r="AR14" i="2" s="1"/>
  <c r="W15" i="2"/>
  <c r="X15" i="2"/>
  <c r="AJ15" i="2"/>
  <c r="AK15" i="2" s="1"/>
  <c r="AS15" i="2" s="1"/>
  <c r="AQ15" i="2"/>
  <c r="AR15" i="2"/>
  <c r="W16" i="2"/>
  <c r="X16" i="2" s="1"/>
  <c r="AJ16" i="2"/>
  <c r="AK16" i="2"/>
  <c r="AQ16" i="2"/>
  <c r="AR16" i="2" s="1"/>
  <c r="W17" i="2"/>
  <c r="X17" i="2" s="1"/>
  <c r="AJ17" i="2"/>
  <c r="AK17" i="2"/>
  <c r="AQ17" i="2"/>
  <c r="AR17" i="2" s="1"/>
  <c r="AM21" i="2"/>
  <c r="AN21" i="2"/>
  <c r="AO21" i="2"/>
  <c r="AP21" i="2"/>
  <c r="AE10" i="4" l="1"/>
  <c r="AE9" i="4"/>
  <c r="AE6" i="4"/>
  <c r="AE14" i="4"/>
  <c r="AS17" i="2"/>
  <c r="AS14" i="2"/>
  <c r="AS9" i="2"/>
  <c r="AS6" i="2"/>
  <c r="AS13" i="2"/>
  <c r="AS7" i="2"/>
  <c r="AS10" i="2"/>
  <c r="AE8" i="4"/>
  <c r="AE11" i="4"/>
  <c r="AS16" i="2"/>
  <c r="AS12" i="2"/>
  <c r="AS5" i="2"/>
  <c r="AS8" i="2"/>
</calcChain>
</file>

<file path=xl/sharedStrings.xml><?xml version="1.0" encoding="utf-8"?>
<sst xmlns="http://schemas.openxmlformats.org/spreadsheetml/2006/main" count="425" uniqueCount="106">
  <si>
    <t>Динамика среднего балла ГИА-9 (ОГЭ)</t>
  </si>
  <si>
    <t>Динамика среднего балла ГИА-11 (ЕГЭ)</t>
  </si>
  <si>
    <t xml:space="preserve">Динамика среднего балла результатов ВПР выпускников начальной школы
</t>
  </si>
  <si>
    <t>Динамика доли педагогических работников, имеющих первую и высшую квалификационную категорию</t>
  </si>
  <si>
    <t>РУССКИЙ ЯЗЫК</t>
  </si>
  <si>
    <t>МАТЕМАТИКА</t>
  </si>
  <si>
    <t>ФИЗИКА</t>
  </si>
  <si>
    <t>ИНФОРМАТИКА</t>
  </si>
  <si>
    <t>ХИМИЯ</t>
  </si>
  <si>
    <t>ОБЩЕСТВОЗНАНИЕ</t>
  </si>
  <si>
    <t>ИСТОРИЯ</t>
  </si>
  <si>
    <t>БИОЛОГИЯ</t>
  </si>
  <si>
    <t>ГЕОГРАФИЯ</t>
  </si>
  <si>
    <t>ЛИТЕРАТУРА</t>
  </si>
  <si>
    <t>АНГЛИЙСКИЙ ЯЗЫК</t>
  </si>
  <si>
    <t>МАТЕМАТИКА (БАЗ)</t>
  </si>
  <si>
    <t>МАТЕМАТИКА (ПРОФ)</t>
  </si>
  <si>
    <t>ОКРУЖАЮЩИЙ МИР</t>
  </si>
  <si>
    <t>ОО</t>
  </si>
  <si>
    <t>2017-2018</t>
  </si>
  <si>
    <t>2018-2019</t>
  </si>
  <si>
    <t>динамика</t>
  </si>
  <si>
    <t>2019-2020</t>
  </si>
  <si>
    <t>коэффициент</t>
  </si>
  <si>
    <t>показатель</t>
  </si>
  <si>
    <t>кол-во победителей и призеров</t>
  </si>
  <si>
    <t>всего</t>
  </si>
  <si>
    <t>сумма с коэфф.</t>
  </si>
  <si>
    <t>ГЕО</t>
  </si>
  <si>
    <t>БИО</t>
  </si>
  <si>
    <t>ХИМ</t>
  </si>
  <si>
    <t>АНГ</t>
  </si>
  <si>
    <t>ЛИТ</t>
  </si>
  <si>
    <t>ОБЩ</t>
  </si>
  <si>
    <t>ИСТ</t>
  </si>
  <si>
    <t>ИНФ</t>
  </si>
  <si>
    <t>ФИЗ</t>
  </si>
  <si>
    <t>МАТ</t>
  </si>
  <si>
    <t>РУС</t>
  </si>
  <si>
    <t>АНГ-8</t>
  </si>
  <si>
    <t>ОБЩ-8</t>
  </si>
  <si>
    <t>ГЕО-8</t>
  </si>
  <si>
    <t>ИСТ-8</t>
  </si>
  <si>
    <t>БИО-8</t>
  </si>
  <si>
    <t>ФИЗ-8</t>
  </si>
  <si>
    <t>МАТ-8</t>
  </si>
  <si>
    <t>РУС-8</t>
  </si>
  <si>
    <t>ОБЩ-7</t>
  </si>
  <si>
    <t>ГЕО-7</t>
  </si>
  <si>
    <t>ИСТ-7</t>
  </si>
  <si>
    <t>БИО-7</t>
  </si>
  <si>
    <t>МАТ-7</t>
  </si>
  <si>
    <t>РУС-7</t>
  </si>
  <si>
    <t>ИСТ-6</t>
  </si>
  <si>
    <t>БИО-6</t>
  </si>
  <si>
    <t>МАТ-6</t>
  </si>
  <si>
    <t>РУС-6</t>
  </si>
  <si>
    <t>ОКР-5</t>
  </si>
  <si>
    <t>МАТ-5</t>
  </si>
  <si>
    <t>РУС-5</t>
  </si>
  <si>
    <t>доля победителей и призеров олимпиад и иных мероприятий, поименовынных в перечне, утверждаемом Министерством просвещения РФ</t>
  </si>
  <si>
    <t>Наличие выпускников, получивших 100 баллов по результатам ЕГЭ</t>
  </si>
  <si>
    <t>Доля выпусников текущего года, получивших более 60 баллов по результатам ЕГЭ</t>
  </si>
  <si>
    <t>Доля участников, получивших "4" и "5" по результатам ВПР</t>
  </si>
  <si>
    <t>ИТОГО</t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</si>
  <si>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34</t>
    </r>
  </si>
  <si>
    <t>ОРМО</t>
  </si>
  <si>
    <t>ВСОШ</t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</si>
  <si>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33</t>
    </r>
  </si>
  <si>
    <t>итого</t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</si>
  <si>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</si>
  <si>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</si>
  <si>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</si>
  <si>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</si>
  <si>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</si>
  <si>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</si>
  <si>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</si>
  <si>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</si>
  <si>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</si>
  <si>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</si>
  <si>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22</t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</si>
  <si>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</si>
  <si>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</si>
  <si>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</si>
  <si>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</si>
  <si>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</si>
  <si>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</si>
  <si>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</si>
  <si>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</si>
  <si>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</si>
  <si>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</si>
  <si>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</si>
  <si>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</si>
  <si>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</si>
  <si>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</si>
  <si>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</si>
  <si>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</si>
  <si>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</si>
  <si>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</si>
  <si>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</si>
  <si>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</si>
  <si>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</si>
  <si>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t>ГБОУ НАО "ХХХХ"</t>
  </si>
  <si>
    <t>ГБОУ НАО "ХХХХ"*</t>
  </si>
  <si>
    <t>*Обозначение</t>
  </si>
  <si>
    <t>ОО с низкими образовательными результатами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</si>
</sst>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vertical="center" textRotation="90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textRotation="90" wrapText="1"/>
      <protection hidden="1"/>
    </xf>
    <xf numFmtId="0" fontId="14" fillId="2" borderId="1" xfId="0" applyFont="1" applyFill="1" applyBorder="1" applyAlignment="1" applyProtection="1">
      <alignment horizontal="center" vertical="center" textRotation="90"/>
      <protection hidden="1"/>
    </xf>
    <xf numFmtId="0" fontId="2" fillId="2" borderId="5" xfId="0" applyFont="1" applyFill="1" applyBorder="1" applyAlignment="1" applyProtection="1">
      <alignment vertical="center" textRotation="90" wrapText="1"/>
      <protection hidden="1"/>
    </xf>
    <xf numFmtId="165" fontId="2" fillId="2" borderId="1" xfId="0" applyNumberFormat="1" applyFont="1" applyFill="1" applyBorder="1" applyAlignment="1" applyProtection="1">
      <alignment horizontal="center" vertical="center" textRotation="90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textRotation="90"/>
      <protection hidden="1"/>
    </xf>
    <xf numFmtId="0" fontId="5" fillId="0" borderId="1" xfId="0" applyFont="1" applyFill="1" applyBorder="1" applyProtection="1">
      <protection hidden="1"/>
    </xf>
    <xf numFmtId="10" fontId="5" fillId="0" borderId="1" xfId="1" applyNumberFormat="1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0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165" fontId="0" fillId="0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ont="1" applyFill="1" applyProtection="1"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textRotation="90" wrapText="1"/>
      <protection hidden="1"/>
    </xf>
    <xf numFmtId="0" fontId="4" fillId="2" borderId="1" xfId="0" applyFont="1" applyFill="1" applyBorder="1" applyAlignment="1" applyProtection="1">
      <alignment horizontal="center" vertical="center" textRotation="90" wrapText="1"/>
      <protection hidden="1"/>
    </xf>
    <xf numFmtId="2" fontId="7" fillId="0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1" xfId="1" applyNumberFormat="1" applyFont="1" applyFill="1" applyBorder="1" applyProtection="1">
      <protection hidden="1"/>
    </xf>
    <xf numFmtId="10" fontId="6" fillId="0" borderId="1" xfId="1" applyNumberFormat="1" applyFont="1" applyFill="1" applyBorder="1" applyProtection="1"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textRotation="90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1" applyNumberFormat="1" applyFont="1" applyFill="1" applyBorder="1" applyAlignment="1" applyProtection="1">
      <alignment horizontal="center" vertical="center"/>
      <protection hidden="1"/>
    </xf>
    <xf numFmtId="10" fontId="3" fillId="2" borderId="1" xfId="0" applyNumberFormat="1" applyFont="1" applyFill="1" applyBorder="1" applyAlignment="1" applyProtection="1">
      <alignment horizontal="center" vertical="center"/>
      <protection hidden="1"/>
    </xf>
    <xf numFmtId="1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2" fontId="16" fillId="0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Fill="1" applyBorder="1" applyProtection="1">
      <protection hidden="1"/>
    </xf>
    <xf numFmtId="0" fontId="0" fillId="0" borderId="1" xfId="0" applyFill="1" applyBorder="1" applyProtection="1"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P25"/>
  <sheetViews>
    <sheetView tabSelected="1" zoomScale="90" zoomScaleNormal="9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L13" sqref="L13"/>
    </sheetView>
  </sheetViews>
  <sheetFormatPr defaultRowHeight="14.4" x14ac:dyDescent="0.3"/>
  <cols>
    <col min="1" max="1" width="31.109375" style="6" bestFit="1" customWidth="1"/>
    <col min="2" max="2" width="7.6640625" style="6" customWidth="1"/>
    <col min="3" max="5" width="8" style="6" bestFit="1" customWidth="1"/>
    <col min="6" max="6" width="7.6640625" style="6" customWidth="1"/>
    <col min="7" max="7" width="8.109375" style="6" customWidth="1"/>
    <col min="8" max="9" width="8" style="6" bestFit="1" customWidth="1"/>
    <col min="10" max="10" width="7.6640625" style="6" customWidth="1"/>
    <col min="11" max="11" width="8" style="6" bestFit="1" customWidth="1"/>
    <col min="12" max="22" width="7.6640625" style="6" customWidth="1"/>
    <col min="23" max="23" width="10.88671875" style="6" hidden="1" customWidth="1"/>
    <col min="24" max="24" width="5.6640625" style="29" customWidth="1"/>
    <col min="25" max="28" width="10.5546875" style="6" hidden="1" customWidth="1"/>
    <col min="29" max="29" width="8.6640625" style="6" customWidth="1"/>
    <col min="30" max="30" width="18.88671875" style="32" customWidth="1"/>
    <col min="31" max="16384" width="8.88671875" style="6"/>
  </cols>
  <sheetData>
    <row r="1" spans="1:32" s="6" customFormat="1" ht="14.4" customHeight="1" x14ac:dyDescent="0.35">
      <c r="A1" s="1" t="s">
        <v>18</v>
      </c>
      <c r="B1" s="2" t="s">
        <v>101</v>
      </c>
      <c r="C1" s="2" t="s">
        <v>100</v>
      </c>
      <c r="D1" s="2" t="s">
        <v>99</v>
      </c>
      <c r="E1" s="2" t="s">
        <v>98</v>
      </c>
      <c r="F1" s="2" t="s">
        <v>97</v>
      </c>
      <c r="G1" s="2" t="s">
        <v>96</v>
      </c>
      <c r="H1" s="2" t="s">
        <v>95</v>
      </c>
      <c r="I1" s="2" t="s">
        <v>94</v>
      </c>
      <c r="J1" s="2" t="s">
        <v>93</v>
      </c>
      <c r="K1" s="2" t="s">
        <v>92</v>
      </c>
      <c r="L1" s="2" t="s">
        <v>91</v>
      </c>
      <c r="M1" s="2" t="s">
        <v>90</v>
      </c>
      <c r="N1" s="2" t="s">
        <v>89</v>
      </c>
      <c r="O1" s="2" t="s">
        <v>88</v>
      </c>
      <c r="P1" s="2" t="s">
        <v>87</v>
      </c>
      <c r="Q1" s="2" t="s">
        <v>86</v>
      </c>
      <c r="R1" s="2" t="s">
        <v>85</v>
      </c>
      <c r="S1" s="2" t="s">
        <v>84</v>
      </c>
      <c r="T1" s="2" t="s">
        <v>83</v>
      </c>
      <c r="U1" s="2" t="s">
        <v>82</v>
      </c>
      <c r="V1" s="2" t="s">
        <v>81</v>
      </c>
      <c r="W1" s="3" t="s">
        <v>33</v>
      </c>
      <c r="X1" s="3"/>
      <c r="Y1" s="4" t="s">
        <v>67</v>
      </c>
      <c r="Z1" s="4"/>
      <c r="AA1" s="4" t="s">
        <v>66</v>
      </c>
      <c r="AB1" s="4"/>
      <c r="AC1" s="4" t="s">
        <v>65</v>
      </c>
      <c r="AD1" s="4"/>
      <c r="AE1" s="5" t="s">
        <v>64</v>
      </c>
    </row>
    <row r="2" spans="1:32" s="6" customFormat="1" ht="14.4" customHeight="1" x14ac:dyDescent="0.3">
      <c r="A2" s="7"/>
      <c r="B2" s="4" t="s">
        <v>63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8" t="s">
        <v>60</v>
      </c>
      <c r="AD2" s="8"/>
      <c r="AE2" s="9"/>
    </row>
    <row r="3" spans="1:32" s="6" customFormat="1" ht="63.6" customHeight="1" x14ac:dyDescent="0.3">
      <c r="A3" s="7"/>
      <c r="B3" s="10" t="s">
        <v>59</v>
      </c>
      <c r="C3" s="10" t="s">
        <v>58</v>
      </c>
      <c r="D3" s="10" t="s">
        <v>57</v>
      </c>
      <c r="E3" s="10" t="s">
        <v>56</v>
      </c>
      <c r="F3" s="10" t="s">
        <v>55</v>
      </c>
      <c r="G3" s="10" t="s">
        <v>54</v>
      </c>
      <c r="H3" s="10" t="s">
        <v>53</v>
      </c>
      <c r="I3" s="10" t="s">
        <v>52</v>
      </c>
      <c r="J3" s="10" t="s">
        <v>51</v>
      </c>
      <c r="K3" s="10" t="s">
        <v>50</v>
      </c>
      <c r="L3" s="10" t="s">
        <v>49</v>
      </c>
      <c r="M3" s="10" t="s">
        <v>48</v>
      </c>
      <c r="N3" s="10" t="s">
        <v>47</v>
      </c>
      <c r="O3" s="10" t="s">
        <v>46</v>
      </c>
      <c r="P3" s="10" t="s">
        <v>45</v>
      </c>
      <c r="Q3" s="10" t="s">
        <v>44</v>
      </c>
      <c r="R3" s="10" t="s">
        <v>43</v>
      </c>
      <c r="S3" s="10" t="s">
        <v>42</v>
      </c>
      <c r="T3" s="10" t="s">
        <v>41</v>
      </c>
      <c r="U3" s="10" t="s">
        <v>40</v>
      </c>
      <c r="V3" s="10" t="s">
        <v>39</v>
      </c>
      <c r="W3" s="11"/>
      <c r="X3" s="12" t="s">
        <v>27</v>
      </c>
      <c r="Y3" s="13" t="s">
        <v>26</v>
      </c>
      <c r="Z3" s="13" t="s">
        <v>25</v>
      </c>
      <c r="AA3" s="13" t="s">
        <v>26</v>
      </c>
      <c r="AB3" s="13" t="s">
        <v>25</v>
      </c>
      <c r="AC3" s="8"/>
      <c r="AD3" s="8"/>
      <c r="AE3" s="9"/>
    </row>
    <row r="4" spans="1:32" s="20" customFormat="1" ht="73.8" customHeight="1" x14ac:dyDescent="0.3">
      <c r="A4" s="14"/>
      <c r="B4" s="15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 t="s">
        <v>24</v>
      </c>
      <c r="I4" s="15" t="s">
        <v>24</v>
      </c>
      <c r="J4" s="15" t="s">
        <v>24</v>
      </c>
      <c r="K4" s="15" t="s">
        <v>24</v>
      </c>
      <c r="L4" s="15" t="s">
        <v>24</v>
      </c>
      <c r="M4" s="15" t="s">
        <v>24</v>
      </c>
      <c r="N4" s="15" t="s">
        <v>24</v>
      </c>
      <c r="O4" s="15" t="s">
        <v>24</v>
      </c>
      <c r="P4" s="15" t="s">
        <v>24</v>
      </c>
      <c r="Q4" s="15" t="s">
        <v>24</v>
      </c>
      <c r="R4" s="15" t="s">
        <v>24</v>
      </c>
      <c r="S4" s="15" t="s">
        <v>24</v>
      </c>
      <c r="T4" s="15" t="s">
        <v>24</v>
      </c>
      <c r="U4" s="15" t="s">
        <v>24</v>
      </c>
      <c r="V4" s="15" t="s">
        <v>24</v>
      </c>
      <c r="W4" s="16"/>
      <c r="X4" s="17"/>
      <c r="Y4" s="15"/>
      <c r="Z4" s="15"/>
      <c r="AA4" s="15"/>
      <c r="AB4" s="15"/>
      <c r="AC4" s="15" t="s">
        <v>24</v>
      </c>
      <c r="AD4" s="18" t="s">
        <v>23</v>
      </c>
      <c r="AE4" s="19"/>
    </row>
    <row r="5" spans="1:32" s="6" customFormat="1" ht="18" customHeight="1" x14ac:dyDescent="0.3">
      <c r="A5" s="21" t="s">
        <v>102</v>
      </c>
      <c r="B5" s="22">
        <v>0</v>
      </c>
      <c r="C5" s="22">
        <v>1</v>
      </c>
      <c r="D5" s="22">
        <v>0.5</v>
      </c>
      <c r="E5" s="22">
        <v>0.33329999999999999</v>
      </c>
      <c r="F5" s="22">
        <v>0.5</v>
      </c>
      <c r="G5" s="22">
        <v>0.66669999999999996</v>
      </c>
      <c r="H5" s="22">
        <v>0.33329999999999999</v>
      </c>
      <c r="I5" s="22">
        <v>0</v>
      </c>
      <c r="J5" s="22">
        <v>0</v>
      </c>
      <c r="K5" s="22">
        <v>1</v>
      </c>
      <c r="L5" s="22">
        <v>0</v>
      </c>
      <c r="M5" s="22">
        <v>1</v>
      </c>
      <c r="N5" s="22">
        <v>0</v>
      </c>
      <c r="O5" s="22">
        <v>0.33329999999999999</v>
      </c>
      <c r="P5" s="22">
        <v>0.66669999999999996</v>
      </c>
      <c r="Q5" s="22">
        <v>0.66669999999999996</v>
      </c>
      <c r="R5" s="22">
        <v>0</v>
      </c>
      <c r="S5" s="22">
        <v>0</v>
      </c>
      <c r="T5" s="22">
        <v>0</v>
      </c>
      <c r="U5" s="22">
        <v>1</v>
      </c>
      <c r="V5" s="22">
        <v>0.33329999999999999</v>
      </c>
      <c r="W5" s="23">
        <f t="shared" ref="W5:W15" si="0">SUM(B5:V5)</f>
        <v>8.3332999999999995</v>
      </c>
      <c r="X5" s="24">
        <f>W5*100*0.045</f>
        <v>37.499849999999995</v>
      </c>
      <c r="Y5" s="25">
        <v>13</v>
      </c>
      <c r="Z5" s="25">
        <v>6</v>
      </c>
      <c r="AA5" s="25"/>
      <c r="AB5" s="25"/>
      <c r="AC5" s="26">
        <f t="shared" ref="AC5" si="1">(Z5+AB5)/(Y5+AA5)</f>
        <v>0.46153846153846156</v>
      </c>
      <c r="AD5" s="27">
        <f t="shared" ref="AD5:AD15" si="2">IF(AC5&gt;0.3,5,IF(AC5&gt;=0.15,3,0))</f>
        <v>5</v>
      </c>
      <c r="AE5" s="28">
        <f>X5+AD5+0.5</f>
        <v>42.999849999999995</v>
      </c>
      <c r="AF5" s="29"/>
    </row>
    <row r="6" spans="1:32" s="6" customFormat="1" ht="18" customHeight="1" x14ac:dyDescent="0.3">
      <c r="A6" s="21" t="s">
        <v>102</v>
      </c>
      <c r="B6" s="22">
        <v>1</v>
      </c>
      <c r="C6" s="22">
        <v>1</v>
      </c>
      <c r="D6" s="22">
        <v>1</v>
      </c>
      <c r="E6" s="22">
        <v>0.42859999999999998</v>
      </c>
      <c r="F6" s="22">
        <v>0.2858</v>
      </c>
      <c r="G6" s="22">
        <v>0.33329999999999999</v>
      </c>
      <c r="H6" s="22">
        <v>0.5</v>
      </c>
      <c r="I6" s="22">
        <v>0.5</v>
      </c>
      <c r="J6" s="22">
        <v>0.1429</v>
      </c>
      <c r="K6" s="22">
        <v>0.33329999999999999</v>
      </c>
      <c r="L6" s="22">
        <v>0</v>
      </c>
      <c r="M6" s="22">
        <v>0.66669999999999996</v>
      </c>
      <c r="N6" s="22">
        <v>0.5</v>
      </c>
      <c r="O6" s="22">
        <v>0.33329999999999999</v>
      </c>
      <c r="P6" s="22">
        <v>0.4</v>
      </c>
      <c r="Q6" s="22">
        <v>0.25</v>
      </c>
      <c r="R6" s="22">
        <v>0.2</v>
      </c>
      <c r="S6" s="22">
        <v>0</v>
      </c>
      <c r="T6" s="22">
        <v>0</v>
      </c>
      <c r="U6" s="22">
        <v>0.2</v>
      </c>
      <c r="V6" s="22">
        <v>0</v>
      </c>
      <c r="W6" s="23">
        <f>SUM(B6:V6)</f>
        <v>8.0739000000000001</v>
      </c>
      <c r="X6" s="24">
        <f>W6*100*0.045</f>
        <v>36.332549999999998</v>
      </c>
      <c r="Y6" s="25">
        <v>65</v>
      </c>
      <c r="Z6" s="25">
        <v>26</v>
      </c>
      <c r="AA6" s="25"/>
      <c r="AB6" s="25"/>
      <c r="AC6" s="26">
        <f>(Z6+AB6)/(Y6+AA6)</f>
        <v>0.4</v>
      </c>
      <c r="AD6" s="27">
        <f>IF(AC6&gt;0.3,5,IF(AC6&gt;=0.15,3,0))</f>
        <v>5</v>
      </c>
      <c r="AE6" s="28">
        <f t="shared" ref="AE6:AE15" si="3">X6+AD6+0.5</f>
        <v>41.832549999999998</v>
      </c>
      <c r="AF6" s="29"/>
    </row>
    <row r="7" spans="1:32" s="6" customFormat="1" ht="18" customHeight="1" x14ac:dyDescent="0.3">
      <c r="A7" s="21" t="s">
        <v>102</v>
      </c>
      <c r="B7" s="22">
        <v>0.6</v>
      </c>
      <c r="C7" s="22">
        <v>0.8</v>
      </c>
      <c r="D7" s="22">
        <v>0.8</v>
      </c>
      <c r="E7" s="22">
        <v>0.33329999999999999</v>
      </c>
      <c r="F7" s="22">
        <v>0.66669999999999996</v>
      </c>
      <c r="G7" s="22">
        <v>0</v>
      </c>
      <c r="H7" s="22">
        <v>0.33329999999999999</v>
      </c>
      <c r="I7" s="22">
        <v>0.66669999999999996</v>
      </c>
      <c r="J7" s="22">
        <v>0.66669999999999996</v>
      </c>
      <c r="K7" s="22">
        <v>1</v>
      </c>
      <c r="L7" s="22">
        <v>0.33329999999999999</v>
      </c>
      <c r="M7" s="22">
        <v>0.33329999999999999</v>
      </c>
      <c r="N7" s="22">
        <v>0.75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3">
        <f>SUM(B7:V7)</f>
        <v>7.2833000000000006</v>
      </c>
      <c r="X7" s="24">
        <f>W7*100*0.045</f>
        <v>32.774850000000001</v>
      </c>
      <c r="Y7" s="25">
        <v>3</v>
      </c>
      <c r="Z7" s="25">
        <v>1</v>
      </c>
      <c r="AA7" s="25"/>
      <c r="AB7" s="25"/>
      <c r="AC7" s="26">
        <f>(Z7+AB7)/(Y7+AA7)</f>
        <v>0.33333333333333331</v>
      </c>
      <c r="AD7" s="27">
        <f>IF(AC7&gt;0.3,5,IF(AC7&gt;=0.15,3,0))</f>
        <v>5</v>
      </c>
      <c r="AE7" s="28">
        <f t="shared" si="3"/>
        <v>38.274850000000001</v>
      </c>
      <c r="AF7" s="29"/>
    </row>
    <row r="8" spans="1:32" s="6" customFormat="1" ht="18" customHeight="1" x14ac:dyDescent="0.3">
      <c r="A8" s="21" t="s">
        <v>102</v>
      </c>
      <c r="B8" s="22">
        <v>0.5</v>
      </c>
      <c r="C8" s="22">
        <v>0.6</v>
      </c>
      <c r="D8" s="22">
        <v>0.6</v>
      </c>
      <c r="E8" s="22">
        <v>0.2</v>
      </c>
      <c r="F8" s="22">
        <v>0.2</v>
      </c>
      <c r="G8" s="22">
        <v>0.25</v>
      </c>
      <c r="H8" s="22">
        <v>0.33329999999999999</v>
      </c>
      <c r="I8" s="22">
        <v>0</v>
      </c>
      <c r="J8" s="22">
        <v>0</v>
      </c>
      <c r="K8" s="22">
        <v>0</v>
      </c>
      <c r="L8" s="22">
        <v>0.25</v>
      </c>
      <c r="M8" s="22">
        <v>0.66669999999999996</v>
      </c>
      <c r="N8" s="22">
        <v>0.25</v>
      </c>
      <c r="O8" s="22">
        <v>0</v>
      </c>
      <c r="P8" s="22">
        <v>0.66669999999999996</v>
      </c>
      <c r="Q8" s="22">
        <v>0</v>
      </c>
      <c r="R8" s="22">
        <v>1</v>
      </c>
      <c r="S8" s="22">
        <v>0.66669999999999996</v>
      </c>
      <c r="T8" s="22">
        <v>0</v>
      </c>
      <c r="U8" s="22">
        <v>0.33329999999999999</v>
      </c>
      <c r="V8" s="22">
        <v>0.33329999999999999</v>
      </c>
      <c r="W8" s="23">
        <f>SUM(B8:V8)</f>
        <v>6.8500000000000005</v>
      </c>
      <c r="X8" s="24">
        <f>W8*100*0.045</f>
        <v>30.824999999999999</v>
      </c>
      <c r="Y8" s="25">
        <v>58</v>
      </c>
      <c r="Z8" s="25">
        <v>20</v>
      </c>
      <c r="AA8" s="25"/>
      <c r="AB8" s="25"/>
      <c r="AC8" s="26">
        <f>(Z8+AB8)/(Y8+AA8)</f>
        <v>0.34482758620689657</v>
      </c>
      <c r="AD8" s="27">
        <f>IF(AC8&gt;0.3,5,IF(AC8&gt;=0.15,3,0))</f>
        <v>5</v>
      </c>
      <c r="AE8" s="28">
        <f t="shared" si="3"/>
        <v>36.325000000000003</v>
      </c>
      <c r="AF8" s="29"/>
    </row>
    <row r="9" spans="1:32" s="6" customFormat="1" ht="18" customHeight="1" x14ac:dyDescent="0.3">
      <c r="A9" s="21" t="s">
        <v>102</v>
      </c>
      <c r="B9" s="22">
        <v>0.5</v>
      </c>
      <c r="C9" s="22">
        <v>0.66659999999999997</v>
      </c>
      <c r="D9" s="22">
        <v>1</v>
      </c>
      <c r="E9" s="22">
        <v>0.28570000000000001</v>
      </c>
      <c r="F9" s="22">
        <v>0.1429</v>
      </c>
      <c r="G9" s="22">
        <v>0.625</v>
      </c>
      <c r="H9" s="22">
        <v>0.5</v>
      </c>
      <c r="I9" s="22">
        <v>0.1429</v>
      </c>
      <c r="J9" s="22">
        <v>0</v>
      </c>
      <c r="K9" s="22">
        <v>0.5</v>
      </c>
      <c r="L9" s="22">
        <v>0</v>
      </c>
      <c r="M9" s="22">
        <v>0.42859999999999998</v>
      </c>
      <c r="N9" s="22">
        <v>0.375</v>
      </c>
      <c r="O9" s="22">
        <v>0.2858</v>
      </c>
      <c r="P9" s="22">
        <v>0</v>
      </c>
      <c r="Q9" s="22">
        <v>0.33329999999999999</v>
      </c>
      <c r="R9" s="22">
        <v>0.44440000000000002</v>
      </c>
      <c r="S9" s="22">
        <v>0.28570000000000001</v>
      </c>
      <c r="T9" s="22">
        <v>0.33329999999999999</v>
      </c>
      <c r="U9" s="22">
        <v>0.44440000000000002</v>
      </c>
      <c r="V9" s="22">
        <v>0</v>
      </c>
      <c r="W9" s="23">
        <f>SUM(B9:V9)</f>
        <v>7.2936000000000005</v>
      </c>
      <c r="X9" s="24">
        <f>W9*100*0.045</f>
        <v>32.821199999999997</v>
      </c>
      <c r="Y9" s="25">
        <v>52</v>
      </c>
      <c r="Z9" s="25">
        <v>10</v>
      </c>
      <c r="AA9" s="25"/>
      <c r="AB9" s="25"/>
      <c r="AC9" s="26">
        <f>(Z9+AB9)/(Y9+AA9)</f>
        <v>0.19230769230769232</v>
      </c>
      <c r="AD9" s="27">
        <f>IF(AC9&gt;0.3,5,IF(AC9&gt;=0.15,3,0))</f>
        <v>3</v>
      </c>
      <c r="AE9" s="28">
        <f t="shared" si="3"/>
        <v>36.321199999999997</v>
      </c>
      <c r="AF9" s="29"/>
    </row>
    <row r="10" spans="1:32" s="6" customFormat="1" ht="18" customHeight="1" x14ac:dyDescent="0.3">
      <c r="A10" s="21" t="s">
        <v>102</v>
      </c>
      <c r="B10" s="22">
        <v>0.66669999999999996</v>
      </c>
      <c r="C10" s="22">
        <v>1</v>
      </c>
      <c r="D10" s="22">
        <v>0.33329999999999999</v>
      </c>
      <c r="E10" s="22">
        <v>0.25</v>
      </c>
      <c r="F10" s="22">
        <v>0.5</v>
      </c>
      <c r="G10" s="22">
        <v>0.33329999999999999</v>
      </c>
      <c r="H10" s="22">
        <v>0.5</v>
      </c>
      <c r="I10" s="22">
        <v>0.28570000000000001</v>
      </c>
      <c r="J10" s="22">
        <v>0</v>
      </c>
      <c r="K10" s="22">
        <v>0</v>
      </c>
      <c r="L10" s="22">
        <v>0.42859999999999998</v>
      </c>
      <c r="M10" s="22">
        <v>0.71430000000000005</v>
      </c>
      <c r="N10" s="22">
        <v>0</v>
      </c>
      <c r="O10" s="22">
        <v>0.25</v>
      </c>
      <c r="P10" s="22">
        <v>0</v>
      </c>
      <c r="Q10" s="22">
        <v>0.25</v>
      </c>
      <c r="R10" s="22">
        <v>0.4</v>
      </c>
      <c r="S10" s="22">
        <v>0.33329999999999999</v>
      </c>
      <c r="T10" s="22">
        <v>0.2</v>
      </c>
      <c r="U10" s="22">
        <v>0</v>
      </c>
      <c r="V10" s="22">
        <v>0.33329999999999999</v>
      </c>
      <c r="W10" s="23">
        <f>SUM(B10:V10)</f>
        <v>6.7785000000000011</v>
      </c>
      <c r="X10" s="24">
        <f t="shared" ref="X10" si="4">W10*100*0.045</f>
        <v>30.503250000000005</v>
      </c>
      <c r="Y10" s="25">
        <v>11</v>
      </c>
      <c r="Z10" s="25">
        <v>3</v>
      </c>
      <c r="AA10" s="25"/>
      <c r="AB10" s="25"/>
      <c r="AC10" s="26">
        <f>(Z10+AB10)/(Y10+AA10)</f>
        <v>0.27272727272727271</v>
      </c>
      <c r="AD10" s="27">
        <f>IF(AC10&gt;0.3,5,IF(AC10&gt;=0.15,3,0))</f>
        <v>3</v>
      </c>
      <c r="AE10" s="28">
        <f t="shared" si="3"/>
        <v>34.003250000000008</v>
      </c>
      <c r="AF10" s="29"/>
    </row>
    <row r="11" spans="1:32" s="6" customFormat="1" ht="18" customHeight="1" x14ac:dyDescent="0.3">
      <c r="A11" s="21" t="s">
        <v>102</v>
      </c>
      <c r="B11" s="22">
        <v>0</v>
      </c>
      <c r="C11" s="22">
        <v>0.2</v>
      </c>
      <c r="D11" s="22">
        <v>0.4</v>
      </c>
      <c r="E11" s="22">
        <v>0.7</v>
      </c>
      <c r="F11" s="22">
        <v>0.33329999999999999</v>
      </c>
      <c r="G11" s="22">
        <v>0.44440000000000002</v>
      </c>
      <c r="H11" s="22">
        <v>0.55549999999999999</v>
      </c>
      <c r="I11" s="22">
        <v>0.71730000000000005</v>
      </c>
      <c r="J11" s="22">
        <v>0.1429</v>
      </c>
      <c r="K11" s="22">
        <v>0.16669999999999999</v>
      </c>
      <c r="L11" s="22">
        <v>0</v>
      </c>
      <c r="M11" s="22">
        <v>0.42859999999999998</v>
      </c>
      <c r="N11" s="22">
        <v>0.5</v>
      </c>
      <c r="O11" s="22">
        <v>0.35709999999999997</v>
      </c>
      <c r="P11" s="22">
        <v>0</v>
      </c>
      <c r="Q11" s="22">
        <v>0</v>
      </c>
      <c r="R11" s="22">
        <v>9.0899999999999995E-2</v>
      </c>
      <c r="S11" s="22">
        <v>0</v>
      </c>
      <c r="T11" s="22">
        <v>0</v>
      </c>
      <c r="U11" s="22">
        <v>0.21429999999999999</v>
      </c>
      <c r="V11" s="22">
        <v>0</v>
      </c>
      <c r="W11" s="23">
        <f>SUM(B11:V11)</f>
        <v>5.2510000000000003</v>
      </c>
      <c r="X11" s="24">
        <f>W11*100*0.045</f>
        <v>23.6295</v>
      </c>
      <c r="Y11" s="25">
        <v>49</v>
      </c>
      <c r="Z11" s="25">
        <v>27</v>
      </c>
      <c r="AA11" s="25"/>
      <c r="AB11" s="25"/>
      <c r="AC11" s="26">
        <f>(Z11+AB11)/(Y11+AA11)</f>
        <v>0.55102040816326525</v>
      </c>
      <c r="AD11" s="27">
        <f>IF(AC11&gt;0.3,5,IF(AC11&gt;=0.15,3,0))</f>
        <v>5</v>
      </c>
      <c r="AE11" s="28">
        <f t="shared" si="3"/>
        <v>29.1295</v>
      </c>
      <c r="AF11" s="29"/>
    </row>
    <row r="12" spans="1:32" s="6" customFormat="1" ht="18" customHeight="1" x14ac:dyDescent="0.3">
      <c r="A12" s="30" t="s">
        <v>103</v>
      </c>
      <c r="B12" s="22">
        <v>0.2</v>
      </c>
      <c r="C12" s="22">
        <v>0.71430000000000005</v>
      </c>
      <c r="D12" s="22">
        <v>0.71430000000000005</v>
      </c>
      <c r="E12" s="22">
        <v>0.25</v>
      </c>
      <c r="F12" s="22">
        <v>0.25</v>
      </c>
      <c r="G12" s="22">
        <v>0.25</v>
      </c>
      <c r="H12" s="22">
        <v>0.25</v>
      </c>
      <c r="I12" s="22">
        <v>0.25</v>
      </c>
      <c r="J12" s="22">
        <v>0</v>
      </c>
      <c r="K12" s="22">
        <v>0.25</v>
      </c>
      <c r="L12" s="22">
        <v>0.33329999999999999</v>
      </c>
      <c r="M12" s="22">
        <v>0.33329999999999999</v>
      </c>
      <c r="N12" s="22">
        <v>0.5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f>SUM(B12:V12)</f>
        <v>4.2951999999999995</v>
      </c>
      <c r="X12" s="24">
        <f>W12*100*0.045</f>
        <v>19.328399999999995</v>
      </c>
      <c r="Y12" s="25">
        <v>14</v>
      </c>
      <c r="Z12" s="25">
        <v>1</v>
      </c>
      <c r="AA12" s="25"/>
      <c r="AB12" s="25"/>
      <c r="AC12" s="26">
        <f>(Z12+AB12)/(Y12+AA12)</f>
        <v>7.1428571428571425E-2</v>
      </c>
      <c r="AD12" s="27">
        <f>IF(AC12&gt;0.3,5,IF(AC12&gt;=0.15,3,0))</f>
        <v>0</v>
      </c>
      <c r="AE12" s="28">
        <f t="shared" si="3"/>
        <v>19.828399999999995</v>
      </c>
      <c r="AF12" s="29"/>
    </row>
    <row r="13" spans="1:32" s="6" customFormat="1" ht="18" customHeight="1" x14ac:dyDescent="0.3">
      <c r="A13" s="30" t="s">
        <v>103</v>
      </c>
      <c r="B13" s="22">
        <v>0.66669999999999996</v>
      </c>
      <c r="C13" s="22">
        <v>0.66669999999999996</v>
      </c>
      <c r="D13" s="22">
        <v>0.5</v>
      </c>
      <c r="E13" s="22">
        <v>0.3</v>
      </c>
      <c r="F13" s="22">
        <v>0</v>
      </c>
      <c r="G13" s="22">
        <v>0</v>
      </c>
      <c r="H13" s="22">
        <v>0.1111</v>
      </c>
      <c r="I13" s="22">
        <v>0</v>
      </c>
      <c r="J13" s="22">
        <v>0</v>
      </c>
      <c r="K13" s="22">
        <v>0</v>
      </c>
      <c r="L13" s="22">
        <v>0</v>
      </c>
      <c r="M13" s="22">
        <v>0.33329999999999999</v>
      </c>
      <c r="N13" s="22">
        <v>0</v>
      </c>
      <c r="O13" s="22">
        <v>0.36359999999999998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f>SUM(B13:V13)</f>
        <v>2.9413999999999998</v>
      </c>
      <c r="X13" s="24">
        <f>W13*100*0.045</f>
        <v>13.236299999999998</v>
      </c>
      <c r="Y13" s="25">
        <v>17</v>
      </c>
      <c r="Z13" s="25">
        <v>6</v>
      </c>
      <c r="AA13" s="25"/>
      <c r="AB13" s="25"/>
      <c r="AC13" s="26">
        <f>(Z13+AB13)/(Y13+AA13)</f>
        <v>0.35294117647058826</v>
      </c>
      <c r="AD13" s="27">
        <f>IF(AC13&gt;0.3,5,IF(AC13&gt;=0.15,3,0))</f>
        <v>5</v>
      </c>
      <c r="AE13" s="28">
        <f t="shared" si="3"/>
        <v>18.7363</v>
      </c>
      <c r="AF13" s="29"/>
    </row>
    <row r="14" spans="1:32" s="6" customFormat="1" ht="18" customHeight="1" x14ac:dyDescent="0.3">
      <c r="A14" s="30" t="s">
        <v>103</v>
      </c>
      <c r="B14" s="22">
        <v>0.26319999999999999</v>
      </c>
      <c r="C14" s="22">
        <v>0.42109999999999997</v>
      </c>
      <c r="D14" s="22">
        <v>0.4375</v>
      </c>
      <c r="E14" s="22">
        <v>0</v>
      </c>
      <c r="F14" s="22">
        <v>0.2</v>
      </c>
      <c r="G14" s="22">
        <v>0.2</v>
      </c>
      <c r="H14" s="22">
        <v>0</v>
      </c>
      <c r="I14" s="22">
        <v>0</v>
      </c>
      <c r="J14" s="22">
        <v>0</v>
      </c>
      <c r="K14" s="22">
        <v>8.3299999999999999E-2</v>
      </c>
      <c r="L14" s="22">
        <v>0</v>
      </c>
      <c r="M14" s="22">
        <v>0.25</v>
      </c>
      <c r="N14" s="22">
        <v>0.16669999999999999</v>
      </c>
      <c r="O14" s="22">
        <v>0</v>
      </c>
      <c r="P14" s="22">
        <v>0</v>
      </c>
      <c r="Q14" s="22">
        <v>0.25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f>SUM(B14:V14)</f>
        <v>2.2717999999999998</v>
      </c>
      <c r="X14" s="24">
        <f>W14*100*0.045</f>
        <v>10.223099999999999</v>
      </c>
      <c r="Y14" s="25">
        <v>16</v>
      </c>
      <c r="Z14" s="25">
        <v>5</v>
      </c>
      <c r="AA14" s="25"/>
      <c r="AB14" s="25"/>
      <c r="AC14" s="26">
        <f>(Z14+AB14)/(Y14+AA14)</f>
        <v>0.3125</v>
      </c>
      <c r="AD14" s="27">
        <f>IF(AC14&gt;0.3,5,IF(AC14&gt;=0.15,3,0))</f>
        <v>5</v>
      </c>
      <c r="AE14" s="28">
        <f t="shared" si="3"/>
        <v>15.723099999999999</v>
      </c>
      <c r="AF14" s="29"/>
    </row>
    <row r="15" spans="1:32" s="6" customFormat="1" ht="18" customHeight="1" x14ac:dyDescent="0.3">
      <c r="A15" s="30" t="s">
        <v>103</v>
      </c>
      <c r="B15" s="22">
        <v>0.5</v>
      </c>
      <c r="C15" s="22">
        <v>0.5</v>
      </c>
      <c r="D15" s="22">
        <v>0</v>
      </c>
      <c r="E15" s="22">
        <v>0</v>
      </c>
      <c r="F15" s="22">
        <v>0.25</v>
      </c>
      <c r="G15" s="22">
        <v>0.25</v>
      </c>
      <c r="H15" s="22">
        <v>0.25</v>
      </c>
      <c r="I15" s="22"/>
      <c r="J15" s="22"/>
      <c r="K15" s="22"/>
      <c r="L15" s="22"/>
      <c r="M15" s="22"/>
      <c r="N15" s="22"/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f t="shared" si="0"/>
        <v>1.75</v>
      </c>
      <c r="X15" s="24">
        <f>W15*100*0.045</f>
        <v>7.875</v>
      </c>
      <c r="Y15" s="25">
        <v>0</v>
      </c>
      <c r="Z15" s="25">
        <v>0</v>
      </c>
      <c r="AA15" s="25"/>
      <c r="AB15" s="25"/>
      <c r="AC15" s="26">
        <v>0</v>
      </c>
      <c r="AD15" s="27">
        <f t="shared" si="2"/>
        <v>0</v>
      </c>
      <c r="AE15" s="28">
        <f t="shared" si="3"/>
        <v>8.375</v>
      </c>
      <c r="AF15" s="29"/>
    </row>
    <row r="18" spans="1:32" s="6" customFormat="1" x14ac:dyDescent="0.3">
      <c r="A18" s="31" t="s">
        <v>104</v>
      </c>
      <c r="X18" s="29"/>
      <c r="AD18" s="32"/>
    </row>
    <row r="19" spans="1:32" s="6" customFormat="1" x14ac:dyDescent="0.3">
      <c r="A19" s="33"/>
      <c r="B19" s="6" t="s">
        <v>105</v>
      </c>
      <c r="X19" s="29"/>
      <c r="AD19" s="32"/>
    </row>
    <row r="25" spans="1:32" s="6" customFormat="1" ht="18" customHeight="1" x14ac:dyDescent="0.3">
      <c r="Q25" s="29"/>
      <c r="R25" s="29"/>
      <c r="S25" s="29"/>
      <c r="T25" s="29"/>
      <c r="U25" s="29"/>
      <c r="V25" s="29"/>
      <c r="W25" s="29"/>
      <c r="X25" s="29"/>
      <c r="Y25" s="34">
        <f>SUM(Y5:Y22)</f>
        <v>298</v>
      </c>
      <c r="Z25" s="34">
        <f>SUM(Z5:Z22)</f>
        <v>105</v>
      </c>
      <c r="AA25" s="34">
        <f>SUM(AA5:AA22)</f>
        <v>0</v>
      </c>
      <c r="AB25" s="34">
        <f>SUM(AB5:AB22)</f>
        <v>0</v>
      </c>
      <c r="AC25" s="29"/>
      <c r="AD25" s="32"/>
      <c r="AE25" s="29"/>
      <c r="AF25" s="29"/>
    </row>
  </sheetData>
  <sheetProtection sheet="1" objects="1" scenarios="1"/>
  <mergeCells count="7">
    <mergeCell ref="A1:A4"/>
    <mergeCell ref="Y1:Z1"/>
    <mergeCell ref="AA1:AB1"/>
    <mergeCell ref="AC1:AD1"/>
    <mergeCell ref="AE1:AE4"/>
    <mergeCell ref="B2:X2"/>
    <mergeCell ref="AC2:AD3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X7"/>
  <sheetViews>
    <sheetView zoomScale="110" zoomScaleNormal="110" workbookViewId="0">
      <pane xSplit="1" ySplit="3" topLeftCell="B4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4.4" x14ac:dyDescent="0.3"/>
  <cols>
    <col min="1" max="1" width="31.109375" style="51" bestFit="1" customWidth="1"/>
    <col min="2" max="18" width="7.6640625" style="56" customWidth="1"/>
    <col min="19" max="23" width="8" style="56" customWidth="1"/>
    <col min="24" max="24" width="7" style="56" bestFit="1" customWidth="1"/>
    <col min="25" max="30" width="7" style="56" customWidth="1"/>
    <col min="31" max="32" width="8" style="56" bestFit="1" customWidth="1"/>
    <col min="33" max="33" width="7" style="56" bestFit="1" customWidth="1"/>
    <col min="34" max="34" width="7" style="56" customWidth="1"/>
    <col min="35" max="16384" width="8.88671875" style="51"/>
  </cols>
  <sheetData>
    <row r="1" spans="1:50" s="36" customFormat="1" ht="13.2" customHeight="1" x14ac:dyDescent="0.3">
      <c r="A1" s="35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">
        <v>2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 t="s">
        <v>3</v>
      </c>
      <c r="AV1" s="35"/>
      <c r="AW1" s="35"/>
      <c r="AX1" s="35"/>
    </row>
    <row r="2" spans="1:50" s="41" customFormat="1" ht="48" customHeight="1" x14ac:dyDescent="0.25">
      <c r="A2" s="35"/>
      <c r="B2" s="37" t="s">
        <v>4</v>
      </c>
      <c r="C2" s="37"/>
      <c r="D2" s="37"/>
      <c r="E2" s="37" t="s">
        <v>5</v>
      </c>
      <c r="F2" s="37"/>
      <c r="G2" s="37"/>
      <c r="H2" s="37" t="s">
        <v>6</v>
      </c>
      <c r="I2" s="37"/>
      <c r="J2" s="37"/>
      <c r="K2" s="37" t="s">
        <v>7</v>
      </c>
      <c r="L2" s="37"/>
      <c r="M2" s="37"/>
      <c r="N2" s="37" t="s">
        <v>8</v>
      </c>
      <c r="O2" s="37"/>
      <c r="P2" s="37"/>
      <c r="Q2" s="37" t="s">
        <v>9</v>
      </c>
      <c r="R2" s="37"/>
      <c r="S2" s="37"/>
      <c r="T2" s="37" t="s">
        <v>10</v>
      </c>
      <c r="U2" s="37"/>
      <c r="V2" s="37"/>
      <c r="W2" s="37" t="s">
        <v>11</v>
      </c>
      <c r="X2" s="37"/>
      <c r="Y2" s="37"/>
      <c r="Z2" s="37" t="s">
        <v>12</v>
      </c>
      <c r="AA2" s="37"/>
      <c r="AB2" s="37"/>
      <c r="AC2" s="37" t="s">
        <v>13</v>
      </c>
      <c r="AD2" s="37"/>
      <c r="AE2" s="37"/>
      <c r="AF2" s="37" t="s">
        <v>14</v>
      </c>
      <c r="AG2" s="37"/>
      <c r="AH2" s="37"/>
      <c r="AI2" s="37" t="s">
        <v>4</v>
      </c>
      <c r="AJ2" s="37"/>
      <c r="AK2" s="37"/>
      <c r="AL2" s="37"/>
      <c r="AM2" s="37" t="s">
        <v>5</v>
      </c>
      <c r="AN2" s="37"/>
      <c r="AO2" s="37"/>
      <c r="AP2" s="37"/>
      <c r="AQ2" s="38" t="s">
        <v>17</v>
      </c>
      <c r="AR2" s="39"/>
      <c r="AS2" s="39"/>
      <c r="AT2" s="40"/>
      <c r="AU2" s="35"/>
      <c r="AV2" s="35"/>
      <c r="AW2" s="35"/>
      <c r="AX2" s="35"/>
    </row>
    <row r="3" spans="1:50" s="41" customFormat="1" ht="53.4" x14ac:dyDescent="0.25">
      <c r="A3" s="42" t="s">
        <v>18</v>
      </c>
      <c r="B3" s="43" t="s">
        <v>19</v>
      </c>
      <c r="C3" s="43" t="s">
        <v>20</v>
      </c>
      <c r="D3" s="44" t="s">
        <v>21</v>
      </c>
      <c r="E3" s="43" t="s">
        <v>19</v>
      </c>
      <c r="F3" s="43" t="s">
        <v>20</v>
      </c>
      <c r="G3" s="44" t="s">
        <v>21</v>
      </c>
      <c r="H3" s="43" t="s">
        <v>19</v>
      </c>
      <c r="I3" s="43" t="s">
        <v>20</v>
      </c>
      <c r="J3" s="44" t="s">
        <v>21</v>
      </c>
      <c r="K3" s="43" t="s">
        <v>19</v>
      </c>
      <c r="L3" s="43" t="s">
        <v>20</v>
      </c>
      <c r="M3" s="44" t="s">
        <v>21</v>
      </c>
      <c r="N3" s="43" t="s">
        <v>19</v>
      </c>
      <c r="O3" s="43" t="s">
        <v>20</v>
      </c>
      <c r="P3" s="44" t="s">
        <v>21</v>
      </c>
      <c r="Q3" s="43" t="s">
        <v>19</v>
      </c>
      <c r="R3" s="43" t="s">
        <v>20</v>
      </c>
      <c r="S3" s="44" t="s">
        <v>21</v>
      </c>
      <c r="T3" s="43" t="s">
        <v>19</v>
      </c>
      <c r="U3" s="43" t="s">
        <v>20</v>
      </c>
      <c r="V3" s="44" t="s">
        <v>21</v>
      </c>
      <c r="W3" s="43" t="s">
        <v>19</v>
      </c>
      <c r="X3" s="43" t="s">
        <v>20</v>
      </c>
      <c r="Y3" s="44" t="s">
        <v>21</v>
      </c>
      <c r="Z3" s="43" t="s">
        <v>19</v>
      </c>
      <c r="AA3" s="43" t="s">
        <v>20</v>
      </c>
      <c r="AB3" s="44" t="s">
        <v>21</v>
      </c>
      <c r="AC3" s="43" t="s">
        <v>19</v>
      </c>
      <c r="AD3" s="43" t="s">
        <v>20</v>
      </c>
      <c r="AE3" s="44" t="s">
        <v>21</v>
      </c>
      <c r="AF3" s="43" t="s">
        <v>19</v>
      </c>
      <c r="AG3" s="43" t="s">
        <v>20</v>
      </c>
      <c r="AH3" s="44" t="s">
        <v>21</v>
      </c>
      <c r="AI3" s="43" t="s">
        <v>19</v>
      </c>
      <c r="AJ3" s="43" t="s">
        <v>20</v>
      </c>
      <c r="AK3" s="43" t="s">
        <v>22</v>
      </c>
      <c r="AL3" s="44" t="s">
        <v>21</v>
      </c>
      <c r="AM3" s="43" t="s">
        <v>19</v>
      </c>
      <c r="AN3" s="43" t="s">
        <v>20</v>
      </c>
      <c r="AO3" s="43" t="s">
        <v>22</v>
      </c>
      <c r="AP3" s="44" t="s">
        <v>21</v>
      </c>
      <c r="AQ3" s="43" t="s">
        <v>19</v>
      </c>
      <c r="AR3" s="43" t="s">
        <v>20</v>
      </c>
      <c r="AS3" s="43" t="s">
        <v>22</v>
      </c>
      <c r="AT3" s="44" t="s">
        <v>21</v>
      </c>
      <c r="AU3" s="43" t="s">
        <v>19</v>
      </c>
      <c r="AV3" s="43" t="s">
        <v>20</v>
      </c>
      <c r="AW3" s="43" t="s">
        <v>22</v>
      </c>
      <c r="AX3" s="44" t="s">
        <v>21</v>
      </c>
    </row>
    <row r="4" spans="1:50" s="51" customFormat="1" ht="18" customHeight="1" x14ac:dyDescent="0.3">
      <c r="A4" s="30" t="s">
        <v>103</v>
      </c>
      <c r="B4" s="45">
        <v>3.5</v>
      </c>
      <c r="C4" s="45"/>
      <c r="D4" s="46"/>
      <c r="E4" s="45">
        <v>4.5</v>
      </c>
      <c r="F4" s="45"/>
      <c r="G4" s="46"/>
      <c r="H4" s="47"/>
      <c r="I4" s="47"/>
      <c r="J4" s="46"/>
      <c r="K4" s="47"/>
      <c r="L4" s="47"/>
      <c r="M4" s="46"/>
      <c r="N4" s="47"/>
      <c r="O4" s="47"/>
      <c r="P4" s="46"/>
      <c r="Q4" s="45">
        <v>3.75</v>
      </c>
      <c r="R4" s="45"/>
      <c r="S4" s="46"/>
      <c r="T4" s="47"/>
      <c r="U4" s="47"/>
      <c r="V4" s="46"/>
      <c r="W4" s="47"/>
      <c r="X4" s="47"/>
      <c r="Y4" s="46"/>
      <c r="Z4" s="45">
        <v>4.5</v>
      </c>
      <c r="AA4" s="45"/>
      <c r="AB4" s="46"/>
      <c r="AC4" s="47"/>
      <c r="AD4" s="47"/>
      <c r="AE4" s="46"/>
      <c r="AF4" s="47"/>
      <c r="AG4" s="47"/>
      <c r="AH4" s="46"/>
      <c r="AI4" s="48"/>
      <c r="AJ4" s="48">
        <v>3.8</v>
      </c>
      <c r="AK4" s="49">
        <v>3</v>
      </c>
      <c r="AL4" s="46"/>
      <c r="AM4" s="48">
        <v>3.25</v>
      </c>
      <c r="AN4" s="48">
        <v>3.8339999999999996</v>
      </c>
      <c r="AO4" s="49">
        <v>3.71</v>
      </c>
      <c r="AP4" s="46"/>
      <c r="AQ4" s="48">
        <v>2.75</v>
      </c>
      <c r="AR4" s="48">
        <v>3.5040000000000004</v>
      </c>
      <c r="AS4" s="49">
        <v>3.86</v>
      </c>
      <c r="AT4" s="46"/>
      <c r="AU4" s="48">
        <v>22.222222222222221</v>
      </c>
      <c r="AV4" s="48">
        <v>20</v>
      </c>
      <c r="AW4" s="50">
        <v>7.69</v>
      </c>
      <c r="AX4" s="46"/>
    </row>
    <row r="5" spans="1:50" s="51" customFormat="1" ht="18" customHeight="1" x14ac:dyDescent="0.3">
      <c r="A5" s="30" t="s">
        <v>103</v>
      </c>
      <c r="B5" s="52">
        <v>3.1</v>
      </c>
      <c r="C5" s="52">
        <v>2.83</v>
      </c>
      <c r="D5" s="46"/>
      <c r="E5" s="52">
        <v>3.1</v>
      </c>
      <c r="F5" s="52">
        <v>3.14</v>
      </c>
      <c r="G5" s="46"/>
      <c r="H5" s="47"/>
      <c r="I5" s="47"/>
      <c r="J5" s="46"/>
      <c r="K5" s="47"/>
      <c r="L5" s="47"/>
      <c r="M5" s="46"/>
      <c r="N5" s="52">
        <v>4</v>
      </c>
      <c r="O5" s="52">
        <v>3</v>
      </c>
      <c r="P5" s="46"/>
      <c r="Q5" s="52">
        <v>3.25</v>
      </c>
      <c r="R5" s="52">
        <v>2.75</v>
      </c>
      <c r="S5" s="46"/>
      <c r="T5" s="52">
        <v>3</v>
      </c>
      <c r="U5" s="52"/>
      <c r="V5" s="46"/>
      <c r="W5" s="53">
        <v>3.67</v>
      </c>
      <c r="X5" s="53">
        <v>3</v>
      </c>
      <c r="Y5" s="46"/>
      <c r="Z5" s="52">
        <v>3.6</v>
      </c>
      <c r="AA5" s="52">
        <v>3.67</v>
      </c>
      <c r="AB5" s="46"/>
      <c r="AC5" s="47"/>
      <c r="AD5" s="47"/>
      <c r="AE5" s="46"/>
      <c r="AF5" s="47"/>
      <c r="AG5" s="47"/>
      <c r="AH5" s="46"/>
      <c r="AI5" s="49"/>
      <c r="AJ5" s="49">
        <v>4</v>
      </c>
      <c r="AK5" s="49">
        <v>4.33</v>
      </c>
      <c r="AL5" s="46"/>
      <c r="AM5" s="49">
        <v>3.17</v>
      </c>
      <c r="AN5" s="49">
        <v>3.7</v>
      </c>
      <c r="AO5" s="49">
        <v>3.67</v>
      </c>
      <c r="AP5" s="46"/>
      <c r="AQ5" s="49">
        <v>3</v>
      </c>
      <c r="AR5" s="49">
        <v>3.8889999999999998</v>
      </c>
      <c r="AS5" s="49">
        <v>3.5</v>
      </c>
      <c r="AT5" s="46"/>
      <c r="AU5" s="50">
        <v>7.6923076923076925</v>
      </c>
      <c r="AV5" s="50">
        <v>0</v>
      </c>
      <c r="AW5" s="50">
        <v>4.76</v>
      </c>
      <c r="AX5" s="46"/>
    </row>
    <row r="6" spans="1:50" s="51" customFormat="1" ht="18" customHeight="1" x14ac:dyDescent="0.3">
      <c r="A6" s="30" t="s">
        <v>103</v>
      </c>
      <c r="B6" s="52">
        <v>3.17</v>
      </c>
      <c r="C6" s="52">
        <v>3.45</v>
      </c>
      <c r="D6" s="46"/>
      <c r="E6" s="52">
        <v>3.33</v>
      </c>
      <c r="F6" s="52">
        <v>3.36</v>
      </c>
      <c r="G6" s="46"/>
      <c r="H6" s="47"/>
      <c r="I6" s="47"/>
      <c r="J6" s="46"/>
      <c r="K6" s="47"/>
      <c r="L6" s="47"/>
      <c r="M6" s="46"/>
      <c r="N6" s="47"/>
      <c r="O6" s="47"/>
      <c r="P6" s="46"/>
      <c r="Q6" s="52">
        <v>3.17</v>
      </c>
      <c r="R6" s="52">
        <v>3.45</v>
      </c>
      <c r="S6" s="46"/>
      <c r="T6" s="54"/>
      <c r="U6" s="54"/>
      <c r="V6" s="46"/>
      <c r="W6" s="52">
        <v>3</v>
      </c>
      <c r="X6" s="52">
        <v>3.09</v>
      </c>
      <c r="Y6" s="46"/>
      <c r="Z6" s="54"/>
      <c r="AA6" s="54"/>
      <c r="AB6" s="46"/>
      <c r="AC6" s="54"/>
      <c r="AD6" s="54"/>
      <c r="AE6" s="46"/>
      <c r="AF6" s="54"/>
      <c r="AG6" s="54"/>
      <c r="AH6" s="46"/>
      <c r="AI6" s="49"/>
      <c r="AJ6" s="49">
        <v>3.8570000000000007</v>
      </c>
      <c r="AK6" s="49">
        <v>2.95</v>
      </c>
      <c r="AL6" s="46"/>
      <c r="AM6" s="49">
        <v>3.3359999999999999</v>
      </c>
      <c r="AN6" s="49">
        <v>3.9879999999999995</v>
      </c>
      <c r="AO6" s="49">
        <v>3.21</v>
      </c>
      <c r="AP6" s="46"/>
      <c r="AQ6" s="49">
        <v>2.9990000000000001</v>
      </c>
      <c r="AR6" s="49">
        <v>3.8570000000000007</v>
      </c>
      <c r="AS6" s="49">
        <v>3.38</v>
      </c>
      <c r="AT6" s="46"/>
      <c r="AU6" s="50">
        <v>9.0909090909090917</v>
      </c>
      <c r="AV6" s="50">
        <v>8.3333333333333321</v>
      </c>
      <c r="AW6" s="50">
        <v>6.67</v>
      </c>
      <c r="AX6" s="46"/>
    </row>
    <row r="7" spans="1:50" s="51" customFormat="1" ht="18" customHeight="1" x14ac:dyDescent="0.3">
      <c r="A7" s="30" t="s">
        <v>103</v>
      </c>
      <c r="B7" s="53">
        <v>3.33</v>
      </c>
      <c r="C7" s="53">
        <v>4</v>
      </c>
      <c r="D7" s="46"/>
      <c r="E7" s="53">
        <v>4</v>
      </c>
      <c r="F7" s="53">
        <v>3</v>
      </c>
      <c r="G7" s="46"/>
      <c r="H7" s="47"/>
      <c r="I7" s="47"/>
      <c r="J7" s="46"/>
      <c r="K7" s="47"/>
      <c r="L7" s="47"/>
      <c r="M7" s="46"/>
      <c r="N7" s="47"/>
      <c r="O7" s="47"/>
      <c r="P7" s="46"/>
      <c r="Q7" s="47"/>
      <c r="R7" s="47"/>
      <c r="S7" s="46"/>
      <c r="T7" s="47"/>
      <c r="U7" s="47"/>
      <c r="V7" s="46"/>
      <c r="W7" s="53">
        <v>3.67</v>
      </c>
      <c r="X7" s="53">
        <v>3</v>
      </c>
      <c r="Y7" s="46"/>
      <c r="Z7" s="53">
        <v>4</v>
      </c>
      <c r="AA7" s="53">
        <v>3</v>
      </c>
      <c r="AB7" s="46"/>
      <c r="AC7" s="47"/>
      <c r="AD7" s="47"/>
      <c r="AE7" s="46"/>
      <c r="AF7" s="47"/>
      <c r="AG7" s="47"/>
      <c r="AH7" s="46"/>
      <c r="AI7" s="55"/>
      <c r="AJ7" s="55">
        <v>3.75</v>
      </c>
      <c r="AK7" s="49">
        <v>3.5</v>
      </c>
      <c r="AL7" s="46"/>
      <c r="AM7" s="55"/>
      <c r="AN7" s="55">
        <v>3.25</v>
      </c>
      <c r="AO7" s="49">
        <v>3.5</v>
      </c>
      <c r="AP7" s="46"/>
      <c r="AQ7" s="55"/>
      <c r="AR7" s="55">
        <v>3.5</v>
      </c>
      <c r="AS7" s="49">
        <v>3</v>
      </c>
      <c r="AT7" s="46"/>
      <c r="AU7" s="48">
        <v>16.666666666666664</v>
      </c>
      <c r="AV7" s="48">
        <v>25</v>
      </c>
      <c r="AW7" s="50">
        <v>16.670000000000002</v>
      </c>
      <c r="AX7" s="46"/>
    </row>
  </sheetData>
  <sheetProtection sheet="1" objects="1" scenarios="1"/>
  <mergeCells count="18">
    <mergeCell ref="AI2:AL2"/>
    <mergeCell ref="AM2:AP2"/>
    <mergeCell ref="AQ2:AT2"/>
    <mergeCell ref="AF2:AH2"/>
    <mergeCell ref="N2:P2"/>
    <mergeCell ref="Q2:S2"/>
    <mergeCell ref="T2:V2"/>
    <mergeCell ref="W2:Y2"/>
    <mergeCell ref="Z2:AB2"/>
    <mergeCell ref="AC2:AE2"/>
    <mergeCell ref="A1:A2"/>
    <mergeCell ref="B1:AH1"/>
    <mergeCell ref="AI1:AT1"/>
    <mergeCell ref="AU1:AX2"/>
    <mergeCell ref="B2:D2"/>
    <mergeCell ref="E2:G2"/>
    <mergeCell ref="H2:J2"/>
    <mergeCell ref="K2:M2"/>
  </mergeCells>
  <pageMargins left="0.7" right="0.7" top="0.75" bottom="0.75" header="0.3" footer="0.3"/>
  <pageSetup paperSize="9" scale="85" orientation="landscape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1'!AU4:AW4</xm:f>
              <xm:sqref>AX4</xm:sqref>
            </x14:sparkline>
            <x14:sparkline>
              <xm:f>'ДИНАМИКА кластер 1'!AU5:AW5</xm:f>
              <xm:sqref>AX5</xm:sqref>
            </x14:sparkline>
            <x14:sparkline>
              <xm:f>'ДИНАМИКА кластер 1'!AU6:AW6</xm:f>
              <xm:sqref>AX6</xm:sqref>
            </x14:sparkline>
            <x14:sparkline>
              <xm:f>'ДИНАМИКА кластер 1'!AU7:AW7</xm:f>
              <xm:sqref>AX7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1'!AQ4:AS4</xm:f>
              <xm:sqref>AT4</xm:sqref>
            </x14:sparkline>
            <x14:sparkline>
              <xm:f>'ДИНАМИКА кластер 1'!AQ5:AS5</xm:f>
              <xm:sqref>AT5</xm:sqref>
            </x14:sparkline>
            <x14:sparkline>
              <xm:f>'ДИНАМИКА кластер 1'!AQ6:AS6</xm:f>
              <xm:sqref>AT6</xm:sqref>
            </x14:sparkline>
            <x14:sparkline>
              <xm:f>'ДИНАМИКА кластер 1'!AQ7:AS7</xm:f>
              <xm:sqref>AT7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1'!AM4:AO4</xm:f>
              <xm:sqref>AP4</xm:sqref>
            </x14:sparkline>
            <x14:sparkline>
              <xm:f>'ДИНАМИКА кластер 1'!AM5:AO5</xm:f>
              <xm:sqref>AP5</xm:sqref>
            </x14:sparkline>
            <x14:sparkline>
              <xm:f>'ДИНАМИКА кластер 1'!AM6:AO6</xm:f>
              <xm:sqref>AP6</xm:sqref>
            </x14:sparkline>
            <x14:sparkline>
              <xm:f>'ДИНАМИКА кластер 1'!AM7:AO7</xm:f>
              <xm:sqref>AP7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1'!AI4:AK4</xm:f>
              <xm:sqref>AL4</xm:sqref>
            </x14:sparkline>
            <x14:sparkline>
              <xm:f>'ДИНАМИКА кластер 1'!AI5:AK5</xm:f>
              <xm:sqref>AL5</xm:sqref>
            </x14:sparkline>
            <x14:sparkline>
              <xm:f>'ДИНАМИКА кластер 1'!AI6:AK6</xm:f>
              <xm:sqref>AL6</xm:sqref>
            </x14:sparkline>
            <x14:sparkline>
              <xm:f>'ДИНАМИКА кластер 1'!AI7:AK7</xm:f>
              <xm:sqref>AL7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1'!AF4:AG4</xm:f>
              <xm:sqref>AH4</xm:sqref>
            </x14:sparkline>
            <x14:sparkline>
              <xm:f>'ДИНАМИКА кластер 1'!AF5:AG5</xm:f>
              <xm:sqref>AH5</xm:sqref>
            </x14:sparkline>
            <x14:sparkline>
              <xm:f>'ДИНАМИКА кластер 1'!AF6:AG6</xm:f>
              <xm:sqref>AH6</xm:sqref>
            </x14:sparkline>
            <x14:sparkline>
              <xm:f>'ДИНАМИКА кластер 1'!AF7:AG7</xm:f>
              <xm:sqref>AH7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1'!AC4:AD4</xm:f>
              <xm:sqref>AE4</xm:sqref>
            </x14:sparkline>
            <x14:sparkline>
              <xm:f>'ДИНАМИКА кластер 1'!AC5:AD5</xm:f>
              <xm:sqref>AE5</xm:sqref>
            </x14:sparkline>
            <x14:sparkline>
              <xm:f>'ДИНАМИКА кластер 1'!AC6:AD6</xm:f>
              <xm:sqref>AE6</xm:sqref>
            </x14:sparkline>
            <x14:sparkline>
              <xm:f>'ДИНАМИКА кластер 1'!AC7:AD7</xm:f>
              <xm:sqref>AE7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1'!Z4:AA4</xm:f>
              <xm:sqref>AB4</xm:sqref>
            </x14:sparkline>
            <x14:sparkline>
              <xm:f>'ДИНАМИКА кластер 1'!Z5:AA5</xm:f>
              <xm:sqref>AB5</xm:sqref>
            </x14:sparkline>
            <x14:sparkline>
              <xm:f>'ДИНАМИКА кластер 1'!Z6:AA6</xm:f>
              <xm:sqref>AB6</xm:sqref>
            </x14:sparkline>
            <x14:sparkline>
              <xm:f>'ДИНАМИКА кластер 1'!Z7:AA7</xm:f>
              <xm:sqref>AB7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1'!W4:X4</xm:f>
              <xm:sqref>Y4</xm:sqref>
            </x14:sparkline>
            <x14:sparkline>
              <xm:f>'ДИНАМИКА кластер 1'!W5:X5</xm:f>
              <xm:sqref>Y5</xm:sqref>
            </x14:sparkline>
            <x14:sparkline>
              <xm:f>'ДИНАМИКА кластер 1'!W6:X6</xm:f>
              <xm:sqref>Y6</xm:sqref>
            </x14:sparkline>
            <x14:sparkline>
              <xm:f>'ДИНАМИКА кластер 1'!W7:X7</xm:f>
              <xm:sqref>Y7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1'!T4:U4</xm:f>
              <xm:sqref>V4</xm:sqref>
            </x14:sparkline>
            <x14:sparkline>
              <xm:f>'ДИНАМИКА кластер 1'!T5:U5</xm:f>
              <xm:sqref>V5</xm:sqref>
            </x14:sparkline>
            <x14:sparkline>
              <xm:f>'ДИНАМИКА кластер 1'!T6:U6</xm:f>
              <xm:sqref>V6</xm:sqref>
            </x14:sparkline>
            <x14:sparkline>
              <xm:f>'ДИНАМИКА кластер 1'!T7:U7</xm:f>
              <xm:sqref>V7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1'!Q4:R4</xm:f>
              <xm:sqref>S4</xm:sqref>
            </x14:sparkline>
            <x14:sparkline>
              <xm:f>'ДИНАМИКА кластер 1'!Q5:R5</xm:f>
              <xm:sqref>S5</xm:sqref>
            </x14:sparkline>
            <x14:sparkline>
              <xm:f>'ДИНАМИКА кластер 1'!Q6:R6</xm:f>
              <xm:sqref>S6</xm:sqref>
            </x14:sparkline>
            <x14:sparkline>
              <xm:f>'ДИНАМИКА кластер 1'!Q7:R7</xm:f>
              <xm:sqref>S7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1'!N4:O4</xm:f>
              <xm:sqref>P4</xm:sqref>
            </x14:sparkline>
            <x14:sparkline>
              <xm:f>'ДИНАМИКА кластер 1'!N5:O5</xm:f>
              <xm:sqref>P5</xm:sqref>
            </x14:sparkline>
            <x14:sparkline>
              <xm:f>'ДИНАМИКА кластер 1'!N6:O6</xm:f>
              <xm:sqref>P6</xm:sqref>
            </x14:sparkline>
            <x14:sparkline>
              <xm:f>'ДИНАМИКА кластер 1'!N7:O7</xm:f>
              <xm:sqref>P7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1'!K4:L4</xm:f>
              <xm:sqref>M4</xm:sqref>
            </x14:sparkline>
            <x14:sparkline>
              <xm:f>'ДИНАМИКА кластер 1'!K5:L5</xm:f>
              <xm:sqref>M5</xm:sqref>
            </x14:sparkline>
            <x14:sparkline>
              <xm:f>'ДИНАМИКА кластер 1'!K6:L6</xm:f>
              <xm:sqref>M6</xm:sqref>
            </x14:sparkline>
            <x14:sparkline>
              <xm:f>'ДИНАМИКА кластер 1'!K7:L7</xm:f>
              <xm:sqref>M7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1'!H4:I4</xm:f>
              <xm:sqref>J4</xm:sqref>
            </x14:sparkline>
            <x14:sparkline>
              <xm:f>'ДИНАМИКА кластер 1'!H5:I5</xm:f>
              <xm:sqref>J5</xm:sqref>
            </x14:sparkline>
            <x14:sparkline>
              <xm:f>'ДИНАМИКА кластер 1'!H6:I6</xm:f>
              <xm:sqref>J6</xm:sqref>
            </x14:sparkline>
            <x14:sparkline>
              <xm:f>'ДИНАМИКА кластер 1'!H7:I7</xm:f>
              <xm:sqref>J7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1'!E4:F4</xm:f>
              <xm:sqref>G4</xm:sqref>
            </x14:sparkline>
            <x14:sparkline>
              <xm:f>'ДИНАМИКА кластер 1'!E5:F5</xm:f>
              <xm:sqref>G5</xm:sqref>
            </x14:sparkline>
            <x14:sparkline>
              <xm:f>'ДИНАМИКА кластер 1'!E6:F6</xm:f>
              <xm:sqref>G6</xm:sqref>
            </x14:sparkline>
            <x14:sparkline>
              <xm:f>'ДИНАМИКА кластер 1'!E7:F7</xm:f>
              <xm:sqref>G7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1'!B4:C4</xm:f>
              <xm:sqref>D4</xm:sqref>
            </x14:sparkline>
            <x14:sparkline>
              <xm:f>'ДИНАМИКА кластер 1'!B5:C5</xm:f>
              <xm:sqref>D5</xm:sqref>
            </x14:sparkline>
            <x14:sparkline>
              <xm:f>'ДИНАМИКА кластер 1'!B6:C6</xm:f>
              <xm:sqref>D6</xm:sqref>
            </x14:sparkline>
            <x14:sparkline>
              <xm:f>'ДИНАМИКА кластер 1'!B7:C7</xm:f>
              <xm:sqref>D7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T21"/>
  <sheetViews>
    <sheetView zoomScale="90" zoomScaleNormal="90" workbookViewId="0">
      <pane xSplit="1" ySplit="3" topLeftCell="B4" activePane="bottomRight" state="frozen"/>
      <selection pane="topRight" activeCell="C1" sqref="C1"/>
      <selection pane="bottomLeft" activeCell="A3" sqref="A3"/>
      <selection pane="bottomRight" sqref="A1:A4"/>
    </sheetView>
  </sheetViews>
  <sheetFormatPr defaultRowHeight="14.4" x14ac:dyDescent="0.3"/>
  <cols>
    <col min="1" max="1" width="31.109375" style="6" bestFit="1" customWidth="1"/>
    <col min="2" max="2" width="7.6640625" style="6" customWidth="1"/>
    <col min="3" max="5" width="8" style="6" bestFit="1" customWidth="1"/>
    <col min="6" max="6" width="7.6640625" style="6" customWidth="1"/>
    <col min="7" max="7" width="8.109375" style="6" customWidth="1"/>
    <col min="8" max="9" width="8" style="6" bestFit="1" customWidth="1"/>
    <col min="10" max="10" width="7.6640625" style="6" customWidth="1"/>
    <col min="11" max="11" width="8" style="6" bestFit="1" customWidth="1"/>
    <col min="12" max="22" width="7.6640625" style="6" customWidth="1"/>
    <col min="23" max="23" width="10.88671875" style="6" hidden="1" customWidth="1"/>
    <col min="24" max="24" width="5.6640625" style="29" customWidth="1"/>
    <col min="25" max="25" width="8" style="6" bestFit="1" customWidth="1"/>
    <col min="26" max="27" width="7" style="6" bestFit="1" customWidth="1"/>
    <col min="28" max="30" width="8" style="6" bestFit="1" customWidth="1"/>
    <col min="31" max="31" width="7" style="6" bestFit="1" customWidth="1"/>
    <col min="32" max="32" width="8" style="6" bestFit="1" customWidth="1"/>
    <col min="33" max="33" width="7" style="6" bestFit="1" customWidth="1"/>
    <col min="34" max="34" width="8" style="6" bestFit="1" customWidth="1"/>
    <col min="35" max="35" width="7" style="6" bestFit="1" customWidth="1"/>
    <col min="36" max="36" width="8" style="6" hidden="1" customWidth="1"/>
    <col min="37" max="37" width="8" style="6" customWidth="1"/>
    <col min="38" max="38" width="19" style="65" customWidth="1"/>
    <col min="39" max="42" width="10.5546875" style="6" hidden="1" customWidth="1"/>
    <col min="43" max="43" width="8.6640625" style="6" customWidth="1"/>
    <col min="44" max="44" width="18.88671875" style="32" customWidth="1"/>
    <col min="45" max="16384" width="8.88671875" style="6"/>
  </cols>
  <sheetData>
    <row r="1" spans="1:46" s="6" customFormat="1" ht="14.4" customHeight="1" x14ac:dyDescent="0.35">
      <c r="A1" s="1" t="s">
        <v>18</v>
      </c>
      <c r="B1" s="2" t="s">
        <v>101</v>
      </c>
      <c r="C1" s="2" t="s">
        <v>100</v>
      </c>
      <c r="D1" s="2" t="s">
        <v>99</v>
      </c>
      <c r="E1" s="2" t="s">
        <v>98</v>
      </c>
      <c r="F1" s="2" t="s">
        <v>97</v>
      </c>
      <c r="G1" s="2" t="s">
        <v>96</v>
      </c>
      <c r="H1" s="2" t="s">
        <v>95</v>
      </c>
      <c r="I1" s="2" t="s">
        <v>94</v>
      </c>
      <c r="J1" s="2" t="s">
        <v>93</v>
      </c>
      <c r="K1" s="2" t="s">
        <v>92</v>
      </c>
      <c r="L1" s="2" t="s">
        <v>91</v>
      </c>
      <c r="M1" s="2" t="s">
        <v>90</v>
      </c>
      <c r="N1" s="2" t="s">
        <v>89</v>
      </c>
      <c r="O1" s="2" t="s">
        <v>88</v>
      </c>
      <c r="P1" s="2" t="s">
        <v>87</v>
      </c>
      <c r="Q1" s="2" t="s">
        <v>86</v>
      </c>
      <c r="R1" s="2" t="s">
        <v>85</v>
      </c>
      <c r="S1" s="2" t="s">
        <v>84</v>
      </c>
      <c r="T1" s="2" t="s">
        <v>83</v>
      </c>
      <c r="U1" s="2" t="s">
        <v>82</v>
      </c>
      <c r="V1" s="2" t="s">
        <v>81</v>
      </c>
      <c r="W1" s="3" t="s">
        <v>33</v>
      </c>
      <c r="X1" s="3"/>
      <c r="Y1" s="2" t="s">
        <v>80</v>
      </c>
      <c r="Z1" s="2" t="s">
        <v>79</v>
      </c>
      <c r="AA1" s="2" t="s">
        <v>78</v>
      </c>
      <c r="AB1" s="2" t="s">
        <v>77</v>
      </c>
      <c r="AC1" s="2" t="s">
        <v>76</v>
      </c>
      <c r="AD1" s="2" t="s">
        <v>75</v>
      </c>
      <c r="AE1" s="2" t="s">
        <v>74</v>
      </c>
      <c r="AF1" s="2" t="s">
        <v>73</v>
      </c>
      <c r="AG1" s="2" t="s">
        <v>72</v>
      </c>
      <c r="AH1" s="2" t="s">
        <v>71</v>
      </c>
      <c r="AI1" s="2" t="s">
        <v>70</v>
      </c>
      <c r="AJ1" s="3" t="s">
        <v>69</v>
      </c>
      <c r="AK1" s="3"/>
      <c r="AL1" s="2" t="s">
        <v>68</v>
      </c>
      <c r="AM1" s="4" t="s">
        <v>67</v>
      </c>
      <c r="AN1" s="4"/>
      <c r="AO1" s="4" t="s">
        <v>66</v>
      </c>
      <c r="AP1" s="4"/>
      <c r="AQ1" s="4" t="s">
        <v>65</v>
      </c>
      <c r="AR1" s="4"/>
      <c r="AS1" s="5" t="s">
        <v>64</v>
      </c>
    </row>
    <row r="2" spans="1:46" s="6" customFormat="1" ht="14.4" customHeight="1" x14ac:dyDescent="0.3">
      <c r="A2" s="7"/>
      <c r="B2" s="4" t="s">
        <v>63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62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7" t="s">
        <v>61</v>
      </c>
      <c r="AM2" s="2"/>
      <c r="AN2" s="2"/>
      <c r="AO2" s="2"/>
      <c r="AP2" s="2"/>
      <c r="AQ2" s="8" t="s">
        <v>60</v>
      </c>
      <c r="AR2" s="8"/>
      <c r="AS2" s="9"/>
    </row>
    <row r="3" spans="1:46" s="6" customFormat="1" ht="63.6" customHeight="1" x14ac:dyDescent="0.3">
      <c r="A3" s="7"/>
      <c r="B3" s="10" t="s">
        <v>59</v>
      </c>
      <c r="C3" s="10" t="s">
        <v>58</v>
      </c>
      <c r="D3" s="10" t="s">
        <v>57</v>
      </c>
      <c r="E3" s="10" t="s">
        <v>56</v>
      </c>
      <c r="F3" s="10" t="s">
        <v>55</v>
      </c>
      <c r="G3" s="10" t="s">
        <v>54</v>
      </c>
      <c r="H3" s="10" t="s">
        <v>53</v>
      </c>
      <c r="I3" s="10" t="s">
        <v>52</v>
      </c>
      <c r="J3" s="10" t="s">
        <v>51</v>
      </c>
      <c r="K3" s="10" t="s">
        <v>50</v>
      </c>
      <c r="L3" s="10" t="s">
        <v>49</v>
      </c>
      <c r="M3" s="10" t="s">
        <v>48</v>
      </c>
      <c r="N3" s="10" t="s">
        <v>47</v>
      </c>
      <c r="O3" s="10" t="s">
        <v>46</v>
      </c>
      <c r="P3" s="10" t="s">
        <v>45</v>
      </c>
      <c r="Q3" s="10" t="s">
        <v>44</v>
      </c>
      <c r="R3" s="10" t="s">
        <v>43</v>
      </c>
      <c r="S3" s="10" t="s">
        <v>42</v>
      </c>
      <c r="T3" s="10" t="s">
        <v>41</v>
      </c>
      <c r="U3" s="10" t="s">
        <v>40</v>
      </c>
      <c r="V3" s="10" t="s">
        <v>39</v>
      </c>
      <c r="W3" s="11"/>
      <c r="X3" s="12" t="s">
        <v>27</v>
      </c>
      <c r="Y3" s="10" t="s">
        <v>38</v>
      </c>
      <c r="Z3" s="10" t="s">
        <v>37</v>
      </c>
      <c r="AA3" s="10" t="s">
        <v>36</v>
      </c>
      <c r="AB3" s="10" t="s">
        <v>35</v>
      </c>
      <c r="AC3" s="10" t="s">
        <v>34</v>
      </c>
      <c r="AD3" s="10" t="s">
        <v>33</v>
      </c>
      <c r="AE3" s="10" t="s">
        <v>32</v>
      </c>
      <c r="AF3" s="10" t="s">
        <v>31</v>
      </c>
      <c r="AG3" s="10" t="s">
        <v>30</v>
      </c>
      <c r="AH3" s="10" t="s">
        <v>29</v>
      </c>
      <c r="AI3" s="10" t="s">
        <v>28</v>
      </c>
      <c r="AJ3" s="11"/>
      <c r="AK3" s="58" t="s">
        <v>27</v>
      </c>
      <c r="AL3" s="57"/>
      <c r="AM3" s="13" t="s">
        <v>26</v>
      </c>
      <c r="AN3" s="13" t="s">
        <v>25</v>
      </c>
      <c r="AO3" s="13" t="s">
        <v>26</v>
      </c>
      <c r="AP3" s="13" t="s">
        <v>25</v>
      </c>
      <c r="AQ3" s="8"/>
      <c r="AR3" s="8"/>
      <c r="AS3" s="9"/>
    </row>
    <row r="4" spans="1:46" s="20" customFormat="1" ht="73.8" customHeight="1" x14ac:dyDescent="0.3">
      <c r="A4" s="14"/>
      <c r="B4" s="15" t="s">
        <v>24</v>
      </c>
      <c r="C4" s="15" t="s">
        <v>24</v>
      </c>
      <c r="D4" s="15" t="s">
        <v>24</v>
      </c>
      <c r="E4" s="15" t="s">
        <v>24</v>
      </c>
      <c r="F4" s="15" t="s">
        <v>24</v>
      </c>
      <c r="G4" s="15" t="s">
        <v>24</v>
      </c>
      <c r="H4" s="15" t="s">
        <v>24</v>
      </c>
      <c r="I4" s="15" t="s">
        <v>24</v>
      </c>
      <c r="J4" s="15" t="s">
        <v>24</v>
      </c>
      <c r="K4" s="15" t="s">
        <v>24</v>
      </c>
      <c r="L4" s="15" t="s">
        <v>24</v>
      </c>
      <c r="M4" s="15" t="s">
        <v>24</v>
      </c>
      <c r="N4" s="15" t="s">
        <v>24</v>
      </c>
      <c r="O4" s="15" t="s">
        <v>24</v>
      </c>
      <c r="P4" s="15" t="s">
        <v>24</v>
      </c>
      <c r="Q4" s="15" t="s">
        <v>24</v>
      </c>
      <c r="R4" s="15" t="s">
        <v>24</v>
      </c>
      <c r="S4" s="15" t="s">
        <v>24</v>
      </c>
      <c r="T4" s="15" t="s">
        <v>24</v>
      </c>
      <c r="U4" s="15" t="s">
        <v>24</v>
      </c>
      <c r="V4" s="15" t="s">
        <v>24</v>
      </c>
      <c r="W4" s="16"/>
      <c r="X4" s="17"/>
      <c r="Y4" s="15" t="s">
        <v>24</v>
      </c>
      <c r="Z4" s="15" t="s">
        <v>24</v>
      </c>
      <c r="AA4" s="15" t="s">
        <v>24</v>
      </c>
      <c r="AB4" s="15" t="s">
        <v>24</v>
      </c>
      <c r="AC4" s="15" t="s">
        <v>24</v>
      </c>
      <c r="AD4" s="15" t="s">
        <v>24</v>
      </c>
      <c r="AE4" s="15" t="s">
        <v>24</v>
      </c>
      <c r="AF4" s="15" t="s">
        <v>24</v>
      </c>
      <c r="AG4" s="15" t="s">
        <v>24</v>
      </c>
      <c r="AH4" s="15" t="s">
        <v>24</v>
      </c>
      <c r="AI4" s="15" t="s">
        <v>24</v>
      </c>
      <c r="AJ4" s="16"/>
      <c r="AK4" s="17"/>
      <c r="AL4" s="18" t="s">
        <v>23</v>
      </c>
      <c r="AM4" s="15"/>
      <c r="AN4" s="15"/>
      <c r="AO4" s="15"/>
      <c r="AP4" s="15"/>
      <c r="AQ4" s="15" t="s">
        <v>24</v>
      </c>
      <c r="AR4" s="18" t="s">
        <v>23</v>
      </c>
      <c r="AS4" s="19"/>
    </row>
    <row r="5" spans="1:46" s="6" customFormat="1" ht="18" customHeight="1" x14ac:dyDescent="0.3">
      <c r="A5" s="21" t="s">
        <v>102</v>
      </c>
      <c r="B5" s="22">
        <v>0.54790000000000005</v>
      </c>
      <c r="C5" s="22">
        <v>0.71760000000000002</v>
      </c>
      <c r="D5" s="22">
        <v>0.80520000000000003</v>
      </c>
      <c r="E5" s="22">
        <v>0.47560000000000002</v>
      </c>
      <c r="F5" s="22">
        <v>0.32529999999999998</v>
      </c>
      <c r="G5" s="22">
        <v>0.29070000000000001</v>
      </c>
      <c r="H5" s="22">
        <v>0.12039999999999999</v>
      </c>
      <c r="I5" s="22">
        <v>0.32429999999999998</v>
      </c>
      <c r="J5" s="22">
        <v>0.19700000000000001</v>
      </c>
      <c r="K5" s="22">
        <v>0.36620000000000003</v>
      </c>
      <c r="L5" s="22">
        <v>0.12</v>
      </c>
      <c r="M5" s="22">
        <v>0.68120000000000003</v>
      </c>
      <c r="N5" s="22">
        <v>0.41889999999999999</v>
      </c>
      <c r="O5" s="22">
        <v>8.3299999999999999E-2</v>
      </c>
      <c r="P5" s="22">
        <v>0.12</v>
      </c>
      <c r="Q5" s="22">
        <v>1.67E-2</v>
      </c>
      <c r="R5" s="22">
        <v>3.5700000000000003E-2</v>
      </c>
      <c r="S5" s="22">
        <v>3.4500000000000003E-2</v>
      </c>
      <c r="T5" s="22">
        <v>0.1154</v>
      </c>
      <c r="U5" s="22">
        <v>0</v>
      </c>
      <c r="V5" s="22">
        <v>0.1186</v>
      </c>
      <c r="W5" s="23">
        <f>SUM(B5:V5)</f>
        <v>5.9145000000000021</v>
      </c>
      <c r="X5" s="24">
        <f>W5*100*0.02</f>
        <v>11.829000000000004</v>
      </c>
      <c r="Y5" s="22">
        <v>0.80769230769230771</v>
      </c>
      <c r="Z5" s="22">
        <v>0.81818181818181812</v>
      </c>
      <c r="AA5" s="22">
        <v>0.60000000000000009</v>
      </c>
      <c r="AB5" s="22">
        <v>1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1</v>
      </c>
      <c r="AI5" s="22">
        <v>0.66666666666666663</v>
      </c>
      <c r="AJ5" s="59">
        <f>SUM(Y5:AI5)</f>
        <v>4.8925407925407933</v>
      </c>
      <c r="AK5" s="60">
        <f>AJ5*0.04*100</f>
        <v>19.570163170163173</v>
      </c>
      <c r="AL5" s="61">
        <v>4</v>
      </c>
      <c r="AM5" s="25">
        <v>269</v>
      </c>
      <c r="AN5" s="25">
        <v>120</v>
      </c>
      <c r="AO5" s="25">
        <v>7</v>
      </c>
      <c r="AP5" s="25"/>
      <c r="AQ5" s="26">
        <f>(AN5+AP5)/(AM5+AO5)</f>
        <v>0.43478260869565216</v>
      </c>
      <c r="AR5" s="27">
        <f>IF(AQ5&gt;0.3,5,IF(AQ5&gt;=0.15,3,0))</f>
        <v>5</v>
      </c>
      <c r="AS5" s="28">
        <f>X5+AK5+AL5+AR5+5</f>
        <v>45.399163170163177</v>
      </c>
      <c r="AT5" s="29"/>
    </row>
    <row r="6" spans="1:46" s="6" customFormat="1" ht="18" customHeight="1" x14ac:dyDescent="0.3">
      <c r="A6" s="21" t="s">
        <v>102</v>
      </c>
      <c r="B6" s="22">
        <v>0</v>
      </c>
      <c r="C6" s="22">
        <v>0.25</v>
      </c>
      <c r="D6" s="22">
        <v>0.25</v>
      </c>
      <c r="E6" s="22">
        <v>0.66669999999999996</v>
      </c>
      <c r="F6" s="22">
        <v>0.8</v>
      </c>
      <c r="G6" s="22">
        <v>0.6</v>
      </c>
      <c r="H6" s="22">
        <v>0.8</v>
      </c>
      <c r="I6" s="22">
        <v>0.5</v>
      </c>
      <c r="J6" s="22">
        <v>0</v>
      </c>
      <c r="K6" s="22">
        <v>0.88890000000000002</v>
      </c>
      <c r="L6" s="22">
        <v>0</v>
      </c>
      <c r="M6" s="22">
        <v>0.77780000000000005</v>
      </c>
      <c r="N6" s="22">
        <v>1</v>
      </c>
      <c r="O6" s="22">
        <v>0</v>
      </c>
      <c r="P6" s="22">
        <v>0.1</v>
      </c>
      <c r="Q6" s="22">
        <v>0.1</v>
      </c>
      <c r="R6" s="22">
        <v>0.9</v>
      </c>
      <c r="S6" s="22">
        <v>0.3</v>
      </c>
      <c r="T6" s="22">
        <v>0</v>
      </c>
      <c r="U6" s="22">
        <v>0.22220000000000001</v>
      </c>
      <c r="V6" s="22">
        <v>0</v>
      </c>
      <c r="W6" s="23">
        <f>SUM(B6:V6)</f>
        <v>8.1555999999999997</v>
      </c>
      <c r="X6" s="24">
        <f>W6*100*0.02</f>
        <v>16.311199999999999</v>
      </c>
      <c r="Y6" s="22">
        <v>1</v>
      </c>
      <c r="Z6" s="22">
        <v>0</v>
      </c>
      <c r="AA6" s="22">
        <v>0</v>
      </c>
      <c r="AB6" s="22">
        <v>0</v>
      </c>
      <c r="AC6" s="22">
        <v>1</v>
      </c>
      <c r="AD6" s="22">
        <v>1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59">
        <f>SUM(Y6:AI6)</f>
        <v>3</v>
      </c>
      <c r="AK6" s="60">
        <f>AJ6*0.04*100</f>
        <v>12</v>
      </c>
      <c r="AL6" s="62"/>
      <c r="AM6" s="25">
        <v>10</v>
      </c>
      <c r="AN6" s="25">
        <v>6</v>
      </c>
      <c r="AO6" s="25"/>
      <c r="AP6" s="25"/>
      <c r="AQ6" s="26">
        <f>(AN6+AP6)/(AM6+AO6)</f>
        <v>0.6</v>
      </c>
      <c r="AR6" s="27">
        <f>IF(AQ6&gt;0.3,5,IF(AQ6&gt;=0.15,3,0))</f>
        <v>5</v>
      </c>
      <c r="AS6" s="28">
        <f>X6+AK6+AL6+AR6+5</f>
        <v>38.311199999999999</v>
      </c>
      <c r="AT6" s="29"/>
    </row>
    <row r="7" spans="1:46" s="6" customFormat="1" ht="18" customHeight="1" x14ac:dyDescent="0.3">
      <c r="A7" s="21" t="s">
        <v>102</v>
      </c>
      <c r="B7" s="22">
        <v>0.67900000000000005</v>
      </c>
      <c r="C7" s="22">
        <v>0.82140000000000002</v>
      </c>
      <c r="D7" s="22">
        <v>0.75609999999999999</v>
      </c>
      <c r="E7" s="22">
        <v>0.40500000000000003</v>
      </c>
      <c r="F7" s="22">
        <v>0.2727</v>
      </c>
      <c r="G7" s="22">
        <v>0.32890000000000003</v>
      </c>
      <c r="H7" s="22">
        <v>0.25</v>
      </c>
      <c r="I7" s="22">
        <v>0.3765</v>
      </c>
      <c r="J7" s="22">
        <v>0.3165</v>
      </c>
      <c r="K7" s="22">
        <v>0.10390000000000001</v>
      </c>
      <c r="L7" s="22">
        <v>0.31030000000000002</v>
      </c>
      <c r="M7" s="22">
        <v>0.31390000000000001</v>
      </c>
      <c r="N7" s="22">
        <v>0.23530000000000001</v>
      </c>
      <c r="O7" s="22">
        <v>0.22620000000000001</v>
      </c>
      <c r="P7" s="22">
        <v>0.38269999999999998</v>
      </c>
      <c r="Q7" s="22">
        <v>0.24709999999999999</v>
      </c>
      <c r="R7" s="22">
        <v>0.26190000000000002</v>
      </c>
      <c r="S7" s="22">
        <v>7.3999999999999996E-2</v>
      </c>
      <c r="T7" s="22">
        <v>9.2100000000000001E-2</v>
      </c>
      <c r="U7" s="22">
        <v>0.28889999999999999</v>
      </c>
      <c r="V7" s="22">
        <v>6.7500000000000004E-2</v>
      </c>
      <c r="W7" s="23">
        <f>SUM(B7:V7)</f>
        <v>6.8098999999999998</v>
      </c>
      <c r="X7" s="24">
        <f>W7*100*0.02</f>
        <v>13.6198</v>
      </c>
      <c r="Y7" s="22">
        <v>0.80645161290322576</v>
      </c>
      <c r="Z7" s="22">
        <v>0.26666666666666666</v>
      </c>
      <c r="AA7" s="22">
        <v>0</v>
      </c>
      <c r="AB7" s="22">
        <v>0.33333333333333331</v>
      </c>
      <c r="AC7" s="22">
        <v>0.41666666666666663</v>
      </c>
      <c r="AD7" s="22">
        <v>0.3928571428571429</v>
      </c>
      <c r="AE7" s="22">
        <v>0.33333333333333331</v>
      </c>
      <c r="AF7" s="22">
        <v>0.66666666666666663</v>
      </c>
      <c r="AG7" s="22">
        <v>0.47368421052631576</v>
      </c>
      <c r="AH7" s="22">
        <v>0.4</v>
      </c>
      <c r="AI7" s="22">
        <v>0</v>
      </c>
      <c r="AJ7" s="59">
        <f>SUM(Y7:AI7)</f>
        <v>4.0896596329533512</v>
      </c>
      <c r="AK7" s="60">
        <f>AJ7*0.04*100</f>
        <v>16.358638531813405</v>
      </c>
      <c r="AL7" s="62"/>
      <c r="AM7" s="25">
        <v>314</v>
      </c>
      <c r="AN7" s="25">
        <v>157</v>
      </c>
      <c r="AO7" s="25">
        <v>8</v>
      </c>
      <c r="AP7" s="25">
        <v>1</v>
      </c>
      <c r="AQ7" s="26">
        <f>(AN7+AP7)/(AM7+AO7)</f>
        <v>0.49068322981366458</v>
      </c>
      <c r="AR7" s="27">
        <f>IF(AQ7&gt;0.3,5,IF(AQ7&gt;=0.15,3,0))</f>
        <v>5</v>
      </c>
      <c r="AS7" s="28">
        <f>X7+AK7+AL7+AR7+5</f>
        <v>39.978438531813403</v>
      </c>
      <c r="AT7" s="29"/>
    </row>
    <row r="8" spans="1:46" s="6" customFormat="1" ht="18" customHeight="1" x14ac:dyDescent="0.3">
      <c r="A8" s="21" t="s">
        <v>102</v>
      </c>
      <c r="B8" s="22">
        <v>0.23400000000000001</v>
      </c>
      <c r="C8" s="22">
        <v>0.85719999999999996</v>
      </c>
      <c r="D8" s="22">
        <v>0.83330000000000004</v>
      </c>
      <c r="E8" s="22">
        <v>0.30230000000000001</v>
      </c>
      <c r="F8" s="22">
        <v>0.37140000000000001</v>
      </c>
      <c r="G8" s="22">
        <v>7.8899999999999998E-2</v>
      </c>
      <c r="H8" s="22">
        <v>0.48649999999999999</v>
      </c>
      <c r="I8" s="22">
        <v>0.19439999999999999</v>
      </c>
      <c r="J8" s="22">
        <v>0.13950000000000001</v>
      </c>
      <c r="K8" s="22">
        <v>0.2162</v>
      </c>
      <c r="L8" s="22">
        <v>0.16669999999999999</v>
      </c>
      <c r="M8" s="22">
        <v>0.32429999999999998</v>
      </c>
      <c r="N8" s="22">
        <v>0.23680000000000001</v>
      </c>
      <c r="O8" s="22">
        <v>0.1714</v>
      </c>
      <c r="P8" s="22">
        <v>0.17649999999999999</v>
      </c>
      <c r="Q8" s="22">
        <v>0</v>
      </c>
      <c r="R8" s="22">
        <v>0.2059</v>
      </c>
      <c r="S8" s="22">
        <v>0.2424</v>
      </c>
      <c r="T8" s="22">
        <v>0.19350000000000001</v>
      </c>
      <c r="U8" s="22">
        <v>0.2059</v>
      </c>
      <c r="V8" s="22">
        <v>0.1613</v>
      </c>
      <c r="W8" s="23">
        <f>SUM(B8:V8)</f>
        <v>5.7983999999999991</v>
      </c>
      <c r="X8" s="24">
        <f>W8*100*0.02</f>
        <v>11.596799999999998</v>
      </c>
      <c r="Y8" s="22">
        <v>0.60526315789473684</v>
      </c>
      <c r="Z8" s="22">
        <v>6.25E-2</v>
      </c>
      <c r="AA8" s="22">
        <v>0.5</v>
      </c>
      <c r="AB8" s="22">
        <v>0.33333333333333331</v>
      </c>
      <c r="AC8" s="22">
        <v>0.4</v>
      </c>
      <c r="AD8" s="22">
        <v>0.42307692307692307</v>
      </c>
      <c r="AE8" s="22">
        <v>0.5</v>
      </c>
      <c r="AF8" s="22">
        <v>0.5714285714285714</v>
      </c>
      <c r="AG8" s="22">
        <v>0</v>
      </c>
      <c r="AH8" s="22">
        <v>0</v>
      </c>
      <c r="AI8" s="22">
        <v>0</v>
      </c>
      <c r="AJ8" s="59">
        <f>SUM(Y8:AI8)</f>
        <v>3.3956019857335642</v>
      </c>
      <c r="AK8" s="60">
        <f>AJ8*0.04*100</f>
        <v>13.582407942934257</v>
      </c>
      <c r="AL8" s="62"/>
      <c r="AM8" s="25">
        <v>147</v>
      </c>
      <c r="AN8" s="25">
        <v>66</v>
      </c>
      <c r="AO8" s="25">
        <v>1</v>
      </c>
      <c r="AP8" s="25"/>
      <c r="AQ8" s="26">
        <f>(AN8+AP8)/(AM8+AO8)</f>
        <v>0.44594594594594594</v>
      </c>
      <c r="AR8" s="27">
        <f>IF(AQ8&gt;0.3,5,IF(AQ8&gt;=0.15,3,0))</f>
        <v>5</v>
      </c>
      <c r="AS8" s="28">
        <f>X8+AK8+AL8+AR8+5</f>
        <v>35.179207942934255</v>
      </c>
      <c r="AT8" s="29"/>
    </row>
    <row r="9" spans="1:46" s="6" customFormat="1" ht="18" customHeight="1" x14ac:dyDescent="0.3">
      <c r="A9" s="21" t="s">
        <v>102</v>
      </c>
      <c r="B9" s="22">
        <v>1</v>
      </c>
      <c r="C9" s="22">
        <v>0.71430000000000005</v>
      </c>
      <c r="D9" s="22">
        <v>0.83330000000000004</v>
      </c>
      <c r="E9" s="22">
        <v>1</v>
      </c>
      <c r="F9" s="22">
        <v>0.5</v>
      </c>
      <c r="G9" s="22">
        <v>1</v>
      </c>
      <c r="H9" s="22">
        <v>1</v>
      </c>
      <c r="I9" s="22">
        <v>1</v>
      </c>
      <c r="J9" s="22">
        <v>0.33329999999999999</v>
      </c>
      <c r="K9" s="22">
        <v>0.33329999999999999</v>
      </c>
      <c r="L9" s="22">
        <v>0.66659999999999997</v>
      </c>
      <c r="M9" s="22">
        <v>0.66659999999999997</v>
      </c>
      <c r="N9" s="22">
        <v>0.66669999999999996</v>
      </c>
      <c r="O9" s="22">
        <v>0.25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0.25</v>
      </c>
      <c r="V9" s="22">
        <v>0</v>
      </c>
      <c r="W9" s="23">
        <f>SUM(B9:V9)</f>
        <v>10.214100000000002</v>
      </c>
      <c r="X9" s="24">
        <f>W9*100*0.02</f>
        <v>20.428200000000004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59">
        <f>SUM(Y9:AI9)</f>
        <v>1</v>
      </c>
      <c r="AK9" s="60">
        <f>AJ9*0.04*100</f>
        <v>4</v>
      </c>
      <c r="AL9" s="62"/>
      <c r="AM9" s="25">
        <v>18</v>
      </c>
      <c r="AN9" s="25">
        <v>8</v>
      </c>
      <c r="AO9" s="25"/>
      <c r="AP9" s="25"/>
      <c r="AQ9" s="26">
        <f>(AN9+AP9)/(AM9+AO9)</f>
        <v>0.44444444444444442</v>
      </c>
      <c r="AR9" s="27">
        <f>IF(AQ9&gt;0.3,5,IF(AQ9&gt;=0.15,3,0))</f>
        <v>5</v>
      </c>
      <c r="AS9" s="28">
        <f>X9+AK9+AL9+AR9+5</f>
        <v>34.428200000000004</v>
      </c>
      <c r="AT9" s="29"/>
    </row>
    <row r="10" spans="1:46" s="6" customFormat="1" ht="18" customHeight="1" x14ac:dyDescent="0.3">
      <c r="A10" s="21" t="s">
        <v>102</v>
      </c>
      <c r="B10" s="22">
        <v>6.8500000000000005E-2</v>
      </c>
      <c r="C10" s="22">
        <v>0.24660000000000001</v>
      </c>
      <c r="D10" s="22">
        <v>0.34610000000000002</v>
      </c>
      <c r="E10" s="22">
        <v>0.17499999999999999</v>
      </c>
      <c r="F10" s="22">
        <v>0.18290000000000001</v>
      </c>
      <c r="G10" s="22">
        <v>0.1169</v>
      </c>
      <c r="H10" s="22">
        <v>0.128</v>
      </c>
      <c r="I10" s="22">
        <v>6.5600000000000006E-2</v>
      </c>
      <c r="J10" s="22">
        <v>0.15870000000000001</v>
      </c>
      <c r="K10" s="22">
        <v>0.1</v>
      </c>
      <c r="L10" s="22">
        <v>0.15279999999999999</v>
      </c>
      <c r="M10" s="22">
        <v>0.1077</v>
      </c>
      <c r="N10" s="22">
        <v>0.1072</v>
      </c>
      <c r="O10" s="22">
        <v>0.1429</v>
      </c>
      <c r="P10" s="22">
        <v>0.21820000000000001</v>
      </c>
      <c r="Q10" s="22">
        <v>7.5499999999999998E-2</v>
      </c>
      <c r="R10" s="22">
        <v>8.6999999999999994E-2</v>
      </c>
      <c r="S10" s="22">
        <v>0.18340000000000001</v>
      </c>
      <c r="T10" s="22">
        <v>4.65E-2</v>
      </c>
      <c r="U10" s="22">
        <v>0.36359999999999998</v>
      </c>
      <c r="V10" s="22">
        <v>0.08</v>
      </c>
      <c r="W10" s="23">
        <f>SUM(B10:V10)</f>
        <v>3.1531000000000002</v>
      </c>
      <c r="X10" s="24">
        <f>W10*100*0.02</f>
        <v>6.3062000000000005</v>
      </c>
      <c r="Y10" s="22">
        <v>0.72727272727272729</v>
      </c>
      <c r="Z10" s="22">
        <v>8.3333333333333329E-2</v>
      </c>
      <c r="AA10" s="22">
        <v>0.125</v>
      </c>
      <c r="AB10" s="22">
        <v>0.5</v>
      </c>
      <c r="AC10" s="22">
        <v>0.75</v>
      </c>
      <c r="AD10" s="22">
        <v>0.8</v>
      </c>
      <c r="AE10" s="22">
        <v>0</v>
      </c>
      <c r="AF10" s="22">
        <v>0.5</v>
      </c>
      <c r="AG10" s="22">
        <v>0.2</v>
      </c>
      <c r="AH10" s="22">
        <v>0.8</v>
      </c>
      <c r="AI10" s="22">
        <v>0</v>
      </c>
      <c r="AJ10" s="59">
        <f>SUM(Y10:AI10)</f>
        <v>4.4856060606060604</v>
      </c>
      <c r="AK10" s="60">
        <f>AJ10*0.04*100</f>
        <v>17.942424242424241</v>
      </c>
      <c r="AL10" s="62"/>
      <c r="AM10" s="25">
        <v>225</v>
      </c>
      <c r="AN10" s="25">
        <v>133</v>
      </c>
      <c r="AO10" s="25">
        <v>1</v>
      </c>
      <c r="AP10" s="25"/>
      <c r="AQ10" s="26">
        <f>(AN10+AP10)/(AM10+AO10)</f>
        <v>0.58849557522123896</v>
      </c>
      <c r="AR10" s="27">
        <f>IF(AQ10&gt;0.3,5,IF(AQ10&gt;=0.15,3,0))</f>
        <v>5</v>
      </c>
      <c r="AS10" s="28">
        <f>X10+AK10+AL10+AR10+5</f>
        <v>34.248624242424242</v>
      </c>
      <c r="AT10" s="29"/>
    </row>
    <row r="11" spans="1:46" s="6" customFormat="1" ht="18" customHeight="1" x14ac:dyDescent="0.3">
      <c r="A11" s="21" t="s">
        <v>102</v>
      </c>
      <c r="B11" s="22">
        <v>0.5</v>
      </c>
      <c r="C11" s="22">
        <v>0.4647</v>
      </c>
      <c r="D11" s="22">
        <v>0.5</v>
      </c>
      <c r="E11" s="22">
        <v>0.375</v>
      </c>
      <c r="F11" s="22">
        <v>0.375</v>
      </c>
      <c r="G11" s="22">
        <v>0.2858</v>
      </c>
      <c r="H11" s="22">
        <v>0.66659999999999997</v>
      </c>
      <c r="I11" s="22">
        <v>0.46150000000000002</v>
      </c>
      <c r="J11" s="22">
        <v>0.41670000000000001</v>
      </c>
      <c r="K11" s="22">
        <v>0</v>
      </c>
      <c r="L11" s="22">
        <v>0.30759999999999998</v>
      </c>
      <c r="M11" s="22">
        <v>0.4</v>
      </c>
      <c r="N11" s="22">
        <v>0.41670000000000001</v>
      </c>
      <c r="O11" s="22">
        <v>7.1400000000000005E-2</v>
      </c>
      <c r="P11" s="22">
        <v>0</v>
      </c>
      <c r="Q11" s="22">
        <v>0.16669999999999999</v>
      </c>
      <c r="R11" s="22">
        <v>0.5</v>
      </c>
      <c r="S11" s="22">
        <v>0</v>
      </c>
      <c r="T11" s="22">
        <v>0</v>
      </c>
      <c r="U11" s="22">
        <v>0</v>
      </c>
      <c r="V11" s="22">
        <v>7.1400000000000005E-2</v>
      </c>
      <c r="W11" s="23">
        <f>SUM(B11:V11)</f>
        <v>5.979099999999999</v>
      </c>
      <c r="X11" s="24">
        <f>W11*100*0.02</f>
        <v>11.958199999999998</v>
      </c>
      <c r="Y11" s="22">
        <v>0.71430000000000005</v>
      </c>
      <c r="Z11" s="22">
        <v>0</v>
      </c>
      <c r="AA11" s="22">
        <v>0</v>
      </c>
      <c r="AB11" s="22">
        <v>0</v>
      </c>
      <c r="AC11" s="22">
        <v>1</v>
      </c>
      <c r="AD11" s="22">
        <v>0.75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59">
        <f>SUM(Y11:AI11)</f>
        <v>2.4643000000000002</v>
      </c>
      <c r="AK11" s="60">
        <f>AJ11*0.04*100</f>
        <v>9.8572000000000006</v>
      </c>
      <c r="AL11" s="62"/>
      <c r="AM11" s="25">
        <v>83</v>
      </c>
      <c r="AN11" s="25">
        <v>28</v>
      </c>
      <c r="AO11" s="25"/>
      <c r="AP11" s="25"/>
      <c r="AQ11" s="26">
        <f>(AN11+AP11)/(AM11+AO11)</f>
        <v>0.33734939759036142</v>
      </c>
      <c r="AR11" s="27">
        <f>IF(AQ11&gt;0.3,5,IF(AQ11&gt;=0.15,3,0))</f>
        <v>5</v>
      </c>
      <c r="AS11" s="28">
        <f>X11+AK11+AL11+AR11+5</f>
        <v>31.815399999999997</v>
      </c>
      <c r="AT11" s="29"/>
    </row>
    <row r="12" spans="1:46" s="6" customFormat="1" ht="18" customHeight="1" x14ac:dyDescent="0.3">
      <c r="A12" s="21" t="s">
        <v>102</v>
      </c>
      <c r="B12" s="22">
        <v>0</v>
      </c>
      <c r="C12" s="22">
        <v>0.66659999999999997</v>
      </c>
      <c r="D12" s="22">
        <v>0.66669999999999996</v>
      </c>
      <c r="E12" s="22">
        <v>0.25</v>
      </c>
      <c r="F12" s="22">
        <v>0.2</v>
      </c>
      <c r="G12" s="22">
        <v>0.25</v>
      </c>
      <c r="H12" s="22">
        <v>0.6</v>
      </c>
      <c r="I12" s="22">
        <v>0.2</v>
      </c>
      <c r="J12" s="22">
        <v>0.2</v>
      </c>
      <c r="K12" s="22">
        <v>0.2</v>
      </c>
      <c r="L12" s="22">
        <v>0.4</v>
      </c>
      <c r="M12" s="22">
        <v>0.6</v>
      </c>
      <c r="N12" s="22">
        <v>0.25</v>
      </c>
      <c r="O12" s="22">
        <v>0</v>
      </c>
      <c r="P12" s="22">
        <v>9.0899999999999995E-2</v>
      </c>
      <c r="Q12" s="22">
        <v>0</v>
      </c>
      <c r="R12" s="22">
        <v>9.0899999999999995E-2</v>
      </c>
      <c r="S12" s="22">
        <v>9.0899999999999995E-2</v>
      </c>
      <c r="T12" s="22">
        <v>9.0899999999999995E-2</v>
      </c>
      <c r="U12" s="22">
        <v>0</v>
      </c>
      <c r="V12" s="22">
        <v>9.0899999999999995E-2</v>
      </c>
      <c r="W12" s="23">
        <f>SUM(B12:V12)</f>
        <v>4.937800000000002</v>
      </c>
      <c r="X12" s="24">
        <f>W12*100*0.02</f>
        <v>9.8756000000000039</v>
      </c>
      <c r="Y12" s="22">
        <v>0.83333333333333326</v>
      </c>
      <c r="Z12" s="22">
        <v>0.33329999999999999</v>
      </c>
      <c r="AA12" s="22">
        <v>0</v>
      </c>
      <c r="AB12" s="22">
        <v>1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1</v>
      </c>
      <c r="AI12" s="22">
        <v>0</v>
      </c>
      <c r="AJ12" s="59">
        <f>SUM(Y12:AI12)</f>
        <v>3.1666333333333334</v>
      </c>
      <c r="AK12" s="60">
        <f>AJ12*0.04*100</f>
        <v>12.666533333333335</v>
      </c>
      <c r="AL12" s="62"/>
      <c r="AM12" s="25">
        <v>17</v>
      </c>
      <c r="AN12" s="25">
        <v>5</v>
      </c>
      <c r="AO12" s="25"/>
      <c r="AP12" s="25"/>
      <c r="AQ12" s="26">
        <f>(AN12+AP12)/(AM12+AO12)</f>
        <v>0.29411764705882354</v>
      </c>
      <c r="AR12" s="27">
        <f>IF(AQ12&gt;0.3,5,IF(AQ12&gt;=0.15,3,0))</f>
        <v>3</v>
      </c>
      <c r="AS12" s="28">
        <f>X12+AK12+AL12+AR12+5</f>
        <v>30.542133333333339</v>
      </c>
      <c r="AT12" s="29"/>
    </row>
    <row r="13" spans="1:46" s="6" customFormat="1" ht="18" customHeight="1" x14ac:dyDescent="0.3">
      <c r="A13" s="21" t="s">
        <v>102</v>
      </c>
      <c r="B13" s="22">
        <v>0.33</v>
      </c>
      <c r="C13" s="22">
        <v>0.5151</v>
      </c>
      <c r="D13" s="22">
        <v>0.3715</v>
      </c>
      <c r="E13" s="22">
        <v>0.23069999999999999</v>
      </c>
      <c r="F13" s="22">
        <v>0.4</v>
      </c>
      <c r="G13" s="22">
        <v>0.22220000000000001</v>
      </c>
      <c r="H13" s="22">
        <v>0.28570000000000001</v>
      </c>
      <c r="I13" s="22">
        <v>0.2069</v>
      </c>
      <c r="J13" s="22">
        <v>0.129</v>
      </c>
      <c r="K13" s="22">
        <v>0.1111</v>
      </c>
      <c r="L13" s="22">
        <v>0.33329999999999999</v>
      </c>
      <c r="M13" s="22">
        <v>0.2581</v>
      </c>
      <c r="N13" s="22">
        <v>0.32140000000000002</v>
      </c>
      <c r="O13" s="22">
        <v>0</v>
      </c>
      <c r="P13" s="22">
        <v>8.3299999999999999E-2</v>
      </c>
      <c r="Q13" s="22">
        <v>7.6899999999999996E-2</v>
      </c>
      <c r="R13" s="22">
        <v>0</v>
      </c>
      <c r="S13" s="22">
        <v>0</v>
      </c>
      <c r="T13" s="22">
        <v>0</v>
      </c>
      <c r="U13" s="22">
        <v>8.3299999999999999E-2</v>
      </c>
      <c r="V13" s="22">
        <v>0</v>
      </c>
      <c r="W13" s="23">
        <f>SUM(B13:V13)</f>
        <v>3.9584999999999995</v>
      </c>
      <c r="X13" s="24">
        <f>W13*100*0.02</f>
        <v>7.9169999999999998</v>
      </c>
      <c r="Y13" s="22">
        <v>0.89999999999999991</v>
      </c>
      <c r="Z13" s="22">
        <v>0</v>
      </c>
      <c r="AA13" s="22">
        <v>0</v>
      </c>
      <c r="AB13" s="22">
        <v>0</v>
      </c>
      <c r="AC13" s="22">
        <v>0.42857142857142855</v>
      </c>
      <c r="AD13" s="22">
        <v>0.71428571428571419</v>
      </c>
      <c r="AE13" s="22">
        <v>0</v>
      </c>
      <c r="AF13" s="22">
        <v>1</v>
      </c>
      <c r="AG13" s="22">
        <v>0</v>
      </c>
      <c r="AH13" s="22">
        <v>0</v>
      </c>
      <c r="AI13" s="22">
        <v>0</v>
      </c>
      <c r="AJ13" s="59">
        <f>SUM(Y13:AI13)</f>
        <v>3.0428571428571427</v>
      </c>
      <c r="AK13" s="60">
        <f>AJ13*0.04*100</f>
        <v>12.171428571428571</v>
      </c>
      <c r="AL13" s="62"/>
      <c r="AM13" s="25">
        <v>108</v>
      </c>
      <c r="AN13" s="25">
        <v>37</v>
      </c>
      <c r="AO13" s="25"/>
      <c r="AP13" s="25"/>
      <c r="AQ13" s="26">
        <f>(AN13+AP13)/(AM13+AO13)</f>
        <v>0.34259259259259262</v>
      </c>
      <c r="AR13" s="27">
        <f>IF(AQ13&gt;0.3,5,IF(AQ13&gt;=0.15,3,0))</f>
        <v>5</v>
      </c>
      <c r="AS13" s="28">
        <f>X13+AK13+AL13+AR13+5</f>
        <v>30.088428571428572</v>
      </c>
      <c r="AT13" s="29"/>
    </row>
    <row r="14" spans="1:46" s="6" customFormat="1" ht="18" customHeight="1" x14ac:dyDescent="0.3">
      <c r="A14" s="30" t="s">
        <v>103</v>
      </c>
      <c r="B14" s="22">
        <v>0.56000000000000005</v>
      </c>
      <c r="C14" s="22">
        <v>0.5091</v>
      </c>
      <c r="D14" s="22">
        <v>0.58179999999999998</v>
      </c>
      <c r="E14" s="22">
        <v>8.5099999999999995E-2</v>
      </c>
      <c r="F14" s="22">
        <v>0</v>
      </c>
      <c r="G14" s="22">
        <v>0</v>
      </c>
      <c r="H14" s="22">
        <v>0.12239999999999999</v>
      </c>
      <c r="I14" s="22">
        <v>0.129</v>
      </c>
      <c r="J14" s="22">
        <v>5.2600000000000001E-2</v>
      </c>
      <c r="K14" s="22">
        <v>9.3799999999999994E-2</v>
      </c>
      <c r="L14" s="22">
        <v>0</v>
      </c>
      <c r="M14" s="22">
        <v>0.51349999999999996</v>
      </c>
      <c r="N14" s="22">
        <v>0.40539999999999998</v>
      </c>
      <c r="O14" s="22">
        <v>9.3799999999999994E-2</v>
      </c>
      <c r="P14" s="22">
        <v>7.1400000000000005E-2</v>
      </c>
      <c r="Q14" s="22">
        <v>0.15379999999999999</v>
      </c>
      <c r="R14" s="22">
        <v>0</v>
      </c>
      <c r="S14" s="22">
        <v>5.5599999999999997E-2</v>
      </c>
      <c r="T14" s="22">
        <v>0.16669999999999999</v>
      </c>
      <c r="U14" s="22">
        <v>0.2258</v>
      </c>
      <c r="V14" s="22">
        <v>0.1724</v>
      </c>
      <c r="W14" s="23">
        <f>SUM(B14:V14)</f>
        <v>3.9922</v>
      </c>
      <c r="X14" s="24">
        <f>W14*100*0.02</f>
        <v>7.9843999999999999</v>
      </c>
      <c r="Y14" s="22">
        <v>0.6875</v>
      </c>
      <c r="Z14" s="22">
        <v>0.5</v>
      </c>
      <c r="AA14" s="22">
        <v>0.25</v>
      </c>
      <c r="AB14" s="22">
        <v>0.83333333333333326</v>
      </c>
      <c r="AC14" s="22">
        <v>0</v>
      </c>
      <c r="AD14" s="22">
        <v>0.25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59">
        <f>SUM(Y14:AI14)</f>
        <v>2.520833333333333</v>
      </c>
      <c r="AK14" s="60">
        <f>AJ14*0.04*100</f>
        <v>10.083333333333332</v>
      </c>
      <c r="AL14" s="62"/>
      <c r="AM14" s="25">
        <v>90</v>
      </c>
      <c r="AN14" s="25">
        <v>44</v>
      </c>
      <c r="AO14" s="25">
        <v>2</v>
      </c>
      <c r="AP14" s="25"/>
      <c r="AQ14" s="26">
        <f>(AN14+AP14)/(AM14+AO14)</f>
        <v>0.47826086956521741</v>
      </c>
      <c r="AR14" s="27">
        <f>IF(AQ14&gt;0.3,5,IF(AQ14&gt;=0.15,3,0))</f>
        <v>5</v>
      </c>
      <c r="AS14" s="28">
        <f>X14+AK14+AL14+AR14+5</f>
        <v>28.067733333333333</v>
      </c>
      <c r="AT14" s="29"/>
    </row>
    <row r="15" spans="1:46" s="6" customFormat="1" ht="18" customHeight="1" x14ac:dyDescent="0.3">
      <c r="A15" s="30" t="s">
        <v>103</v>
      </c>
      <c r="B15" s="22">
        <v>0.31819999999999998</v>
      </c>
      <c r="C15" s="22">
        <v>0.60870000000000002</v>
      </c>
      <c r="D15" s="22">
        <v>0.45839999999999997</v>
      </c>
      <c r="E15" s="22">
        <v>0.2</v>
      </c>
      <c r="F15" s="22">
        <v>0.15</v>
      </c>
      <c r="G15" s="22">
        <v>6.25E-2</v>
      </c>
      <c r="H15" s="22">
        <v>0.30769999999999997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0.18179999999999999</v>
      </c>
      <c r="O15" s="22">
        <v>0</v>
      </c>
      <c r="P15" s="22">
        <v>0</v>
      </c>
      <c r="Q15" s="22">
        <v>0</v>
      </c>
      <c r="R15" s="22">
        <v>9.0899999999999995E-2</v>
      </c>
      <c r="S15" s="22">
        <v>8.3299999999999999E-2</v>
      </c>
      <c r="T15" s="22">
        <v>0</v>
      </c>
      <c r="U15" s="22">
        <v>9.0899999999999995E-2</v>
      </c>
      <c r="V15" s="22">
        <v>0</v>
      </c>
      <c r="W15" s="23">
        <f>SUM(B15:V15)</f>
        <v>2.5523999999999996</v>
      </c>
      <c r="X15" s="24">
        <f>W15*100*0.02</f>
        <v>5.1047999999999991</v>
      </c>
      <c r="Y15" s="22">
        <v>0.66666666666666663</v>
      </c>
      <c r="Z15" s="22">
        <v>0</v>
      </c>
      <c r="AA15" s="22">
        <v>0</v>
      </c>
      <c r="AB15" s="22">
        <v>1</v>
      </c>
      <c r="AC15" s="22">
        <v>0</v>
      </c>
      <c r="AD15" s="22">
        <v>0.5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59">
        <f>SUM(Y15:AI15)</f>
        <v>2.1666666666666665</v>
      </c>
      <c r="AK15" s="60">
        <f>AJ15*0.04*100</f>
        <v>8.6666666666666661</v>
      </c>
      <c r="AL15" s="62"/>
      <c r="AM15" s="25">
        <v>73</v>
      </c>
      <c r="AN15" s="25">
        <v>36</v>
      </c>
      <c r="AO15" s="25"/>
      <c r="AP15" s="25"/>
      <c r="AQ15" s="26">
        <f>(AN15+AP15)/(AM15+AO15)</f>
        <v>0.49315068493150682</v>
      </c>
      <c r="AR15" s="27">
        <f>IF(AQ15&gt;0.3,5,IF(AQ15&gt;=0.15,3,0))</f>
        <v>5</v>
      </c>
      <c r="AS15" s="28">
        <f>X15+AK15+AL15+AR15+5</f>
        <v>23.771466666666665</v>
      </c>
      <c r="AT15" s="29"/>
    </row>
    <row r="16" spans="1:46" s="6" customFormat="1" ht="18" customHeight="1" x14ac:dyDescent="0.3">
      <c r="A16" s="30" t="s">
        <v>103</v>
      </c>
      <c r="B16" s="63">
        <v>0.12909999999999999</v>
      </c>
      <c r="C16" s="63">
        <v>0.2258</v>
      </c>
      <c r="D16" s="63">
        <v>0.19350000000000001</v>
      </c>
      <c r="E16" s="63">
        <v>0.16669999999999999</v>
      </c>
      <c r="F16" s="63">
        <v>8.3299999999999999E-2</v>
      </c>
      <c r="G16" s="63">
        <v>8.3299999999999999E-2</v>
      </c>
      <c r="H16" s="63">
        <v>0.23080000000000001</v>
      </c>
      <c r="I16" s="63">
        <v>0.16669999999999999</v>
      </c>
      <c r="J16" s="63">
        <v>8.3299999999999999E-2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0.33329999999999999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23">
        <f>SUM(B16:V16)</f>
        <v>1.6958</v>
      </c>
      <c r="X16" s="24">
        <f>W16*100*0.02</f>
        <v>3.3915999999999999</v>
      </c>
      <c r="Y16" s="63">
        <v>0.53333333333333333</v>
      </c>
      <c r="Z16" s="63">
        <v>0.14285714285714285</v>
      </c>
      <c r="AA16" s="63">
        <v>0</v>
      </c>
      <c r="AB16" s="63">
        <v>0</v>
      </c>
      <c r="AC16" s="63">
        <v>0</v>
      </c>
      <c r="AD16" s="63">
        <v>0.6</v>
      </c>
      <c r="AE16" s="63">
        <v>0.75</v>
      </c>
      <c r="AF16" s="63">
        <v>1</v>
      </c>
      <c r="AG16" s="63">
        <v>0</v>
      </c>
      <c r="AH16" s="63">
        <v>0</v>
      </c>
      <c r="AI16" s="63">
        <v>0</v>
      </c>
      <c r="AJ16" s="59">
        <f>SUM(Y16:AI16)</f>
        <v>3.0261904761904761</v>
      </c>
      <c r="AK16" s="60">
        <f>AJ16*0.04*100</f>
        <v>12.104761904761904</v>
      </c>
      <c r="AL16" s="64"/>
      <c r="AM16" s="25">
        <v>78</v>
      </c>
      <c r="AN16" s="25">
        <v>21</v>
      </c>
      <c r="AO16" s="25">
        <v>1</v>
      </c>
      <c r="AP16" s="25"/>
      <c r="AQ16" s="26">
        <f>(AN16+AP16)/(AM16+AO16)</f>
        <v>0.26582278481012656</v>
      </c>
      <c r="AR16" s="27">
        <f>IF(AQ16&gt;0.3,5,IF(AQ16&gt;=0.15,3,0))</f>
        <v>3</v>
      </c>
      <c r="AS16" s="28">
        <f>X16+AK16+AL16+AR16+5</f>
        <v>23.496361904761905</v>
      </c>
      <c r="AT16" s="29"/>
    </row>
    <row r="17" spans="1:46" s="6" customFormat="1" ht="18" customHeight="1" x14ac:dyDescent="0.3">
      <c r="A17" s="30" t="s">
        <v>103</v>
      </c>
      <c r="B17" s="22">
        <v>0.36359999999999998</v>
      </c>
      <c r="C17" s="22">
        <v>0.52629999999999999</v>
      </c>
      <c r="D17" s="22">
        <v>0.38890000000000002</v>
      </c>
      <c r="E17" s="22">
        <v>0.1429</v>
      </c>
      <c r="F17" s="22">
        <v>6.25E-2</v>
      </c>
      <c r="G17" s="22">
        <v>6.6699999999999995E-2</v>
      </c>
      <c r="H17" s="22">
        <v>0.21049999999999999</v>
      </c>
      <c r="I17" s="22">
        <v>0</v>
      </c>
      <c r="J17" s="22">
        <v>0</v>
      </c>
      <c r="K17" s="22">
        <v>6.25E-2</v>
      </c>
      <c r="L17" s="22">
        <v>0.33329999999999999</v>
      </c>
      <c r="M17" s="22">
        <v>0.21049999999999999</v>
      </c>
      <c r="N17" s="22">
        <v>0</v>
      </c>
      <c r="O17" s="22">
        <v>8.3299999999999999E-2</v>
      </c>
      <c r="P17" s="22">
        <v>8.3299999999999999E-2</v>
      </c>
      <c r="Q17" s="22">
        <v>0</v>
      </c>
      <c r="R17" s="22">
        <v>0.1</v>
      </c>
      <c r="S17" s="22">
        <v>0.44440000000000002</v>
      </c>
      <c r="T17" s="22">
        <v>0</v>
      </c>
      <c r="U17" s="22">
        <v>0</v>
      </c>
      <c r="V17" s="22">
        <v>0</v>
      </c>
      <c r="W17" s="23">
        <f>SUM(B17:V17)</f>
        <v>3.0787</v>
      </c>
      <c r="X17" s="24">
        <f>W17*100*0.02</f>
        <v>6.1574</v>
      </c>
      <c r="Y17" s="22">
        <v>0.5</v>
      </c>
      <c r="Z17" s="22">
        <v>0</v>
      </c>
      <c r="AA17" s="22">
        <v>0</v>
      </c>
      <c r="AB17" s="22">
        <v>0</v>
      </c>
      <c r="AC17" s="22">
        <v>0</v>
      </c>
      <c r="AD17" s="22">
        <v>0.5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59">
        <f>SUM(Y17:AI17)</f>
        <v>1</v>
      </c>
      <c r="AK17" s="60">
        <f>AJ17*0.04*100</f>
        <v>4</v>
      </c>
      <c r="AL17" s="62"/>
      <c r="AM17" s="25">
        <v>35</v>
      </c>
      <c r="AN17" s="25">
        <v>10</v>
      </c>
      <c r="AO17" s="25"/>
      <c r="AP17" s="25"/>
      <c r="AQ17" s="26">
        <f>(AN17+AP17)/(AM17+AO17)</f>
        <v>0.2857142857142857</v>
      </c>
      <c r="AR17" s="27">
        <f>IF(AQ17&gt;0.3,5,IF(AQ17&gt;=0.15,3,0))</f>
        <v>3</v>
      </c>
      <c r="AS17" s="28">
        <f>X17+AK17+AL17+AR17+5</f>
        <v>18.157399999999999</v>
      </c>
      <c r="AT17" s="29"/>
    </row>
    <row r="19" spans="1:46" s="6" customFormat="1" x14ac:dyDescent="0.3">
      <c r="A19" s="31" t="s">
        <v>104</v>
      </c>
      <c r="X19" s="29"/>
      <c r="AL19" s="65"/>
      <c r="AR19" s="32"/>
    </row>
    <row r="20" spans="1:46" s="6" customFormat="1" x14ac:dyDescent="0.3">
      <c r="A20" s="33"/>
      <c r="B20" s="6" t="s">
        <v>105</v>
      </c>
      <c r="X20" s="29"/>
      <c r="AL20" s="65"/>
      <c r="AR20" s="32"/>
    </row>
    <row r="21" spans="1:46" s="6" customFormat="1" ht="18" customHeight="1" x14ac:dyDescent="0.3"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4">
        <f>SUM(AM5:AM19)</f>
        <v>1467</v>
      </c>
      <c r="AN21" s="34">
        <f>SUM(AN5:AN19)</f>
        <v>671</v>
      </c>
      <c r="AO21" s="34">
        <f>SUM(AO5:AO19)</f>
        <v>20</v>
      </c>
      <c r="AP21" s="34">
        <f>SUM(AP5:AP19)</f>
        <v>1</v>
      </c>
      <c r="AQ21" s="29"/>
      <c r="AR21" s="32"/>
      <c r="AS21" s="29"/>
      <c r="AT21" s="29"/>
    </row>
  </sheetData>
  <sheetProtection sheet="1" objects="1" scenarios="1"/>
  <mergeCells count="9">
    <mergeCell ref="A1:A4"/>
    <mergeCell ref="AM1:AN1"/>
    <mergeCell ref="AO1:AP1"/>
    <mergeCell ref="AQ1:AR1"/>
    <mergeCell ref="AS1:AS4"/>
    <mergeCell ref="B2:X2"/>
    <mergeCell ref="Y2:AK2"/>
    <mergeCell ref="AL2:AL3"/>
    <mergeCell ref="AQ2:AR3"/>
  </mergeCells>
  <pageMargins left="0.7" right="0.7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CS7"/>
  <sheetViews>
    <sheetView zoomScaleNormal="10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J20" sqref="J20"/>
    </sheetView>
  </sheetViews>
  <sheetFormatPr defaultRowHeight="14.4" x14ac:dyDescent="0.3"/>
  <cols>
    <col min="1" max="1" width="31.109375" style="51" bestFit="1" customWidth="1"/>
    <col min="2" max="18" width="7.6640625" style="56" customWidth="1"/>
    <col min="19" max="23" width="8" style="56" customWidth="1"/>
    <col min="24" max="24" width="7" style="56" bestFit="1" customWidth="1"/>
    <col min="25" max="30" width="7" style="56" customWidth="1"/>
    <col min="31" max="32" width="8" style="56" bestFit="1" customWidth="1"/>
    <col min="33" max="33" width="7" style="56" bestFit="1" customWidth="1"/>
    <col min="34" max="38" width="7" style="56" customWidth="1"/>
    <col min="39" max="39" width="8" style="56" bestFit="1" customWidth="1"/>
    <col min="40" max="40" width="7" style="56" bestFit="1" customWidth="1"/>
    <col min="41" max="42" width="7" style="56" customWidth="1"/>
    <col min="43" max="43" width="8" style="56" bestFit="1" customWidth="1"/>
    <col min="44" max="44" width="7" style="56" bestFit="1" customWidth="1"/>
    <col min="45" max="45" width="8" style="56" bestFit="1" customWidth="1"/>
    <col min="46" max="53" width="8" style="56" customWidth="1"/>
    <col min="54" max="54" width="10.5546875" style="51" customWidth="1"/>
    <col min="55" max="59" width="8.88671875" style="51"/>
    <col min="60" max="60" width="9.44140625" style="51" bestFit="1" customWidth="1"/>
    <col min="61" max="16384" width="8.88671875" style="51"/>
  </cols>
  <sheetData>
    <row r="1" spans="1:97" s="36" customFormat="1" ht="13.2" x14ac:dyDescent="0.3">
      <c r="A1" s="35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8" t="s">
        <v>1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5" t="s">
        <v>2</v>
      </c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 t="s">
        <v>3</v>
      </c>
      <c r="CQ1" s="35"/>
      <c r="CR1" s="35"/>
      <c r="CS1" s="35"/>
    </row>
    <row r="2" spans="1:97" s="41" customFormat="1" ht="48" customHeight="1" x14ac:dyDescent="0.25">
      <c r="A2" s="35"/>
      <c r="B2" s="37" t="s">
        <v>4</v>
      </c>
      <c r="C2" s="37"/>
      <c r="D2" s="37"/>
      <c r="E2" s="37" t="s">
        <v>5</v>
      </c>
      <c r="F2" s="37"/>
      <c r="G2" s="37"/>
      <c r="H2" s="37" t="s">
        <v>6</v>
      </c>
      <c r="I2" s="37"/>
      <c r="J2" s="37"/>
      <c r="K2" s="37" t="s">
        <v>7</v>
      </c>
      <c r="L2" s="37"/>
      <c r="M2" s="37"/>
      <c r="N2" s="37" t="s">
        <v>8</v>
      </c>
      <c r="O2" s="37"/>
      <c r="P2" s="37"/>
      <c r="Q2" s="37" t="s">
        <v>9</v>
      </c>
      <c r="R2" s="37"/>
      <c r="S2" s="37"/>
      <c r="T2" s="37" t="s">
        <v>10</v>
      </c>
      <c r="U2" s="37"/>
      <c r="V2" s="37"/>
      <c r="W2" s="37" t="s">
        <v>11</v>
      </c>
      <c r="X2" s="37"/>
      <c r="Y2" s="37"/>
      <c r="Z2" s="37" t="s">
        <v>12</v>
      </c>
      <c r="AA2" s="37"/>
      <c r="AB2" s="37"/>
      <c r="AC2" s="37" t="s">
        <v>13</v>
      </c>
      <c r="AD2" s="37"/>
      <c r="AE2" s="37"/>
      <c r="AF2" s="37" t="s">
        <v>14</v>
      </c>
      <c r="AG2" s="37"/>
      <c r="AH2" s="37"/>
      <c r="AI2" s="37" t="s">
        <v>4</v>
      </c>
      <c r="AJ2" s="37"/>
      <c r="AK2" s="37"/>
      <c r="AL2" s="37"/>
      <c r="AM2" s="37" t="s">
        <v>15</v>
      </c>
      <c r="AN2" s="37"/>
      <c r="AO2" s="37"/>
      <c r="AP2" s="37" t="s">
        <v>16</v>
      </c>
      <c r="AQ2" s="37"/>
      <c r="AR2" s="37"/>
      <c r="AS2" s="37"/>
      <c r="AT2" s="37" t="s">
        <v>6</v>
      </c>
      <c r="AU2" s="37"/>
      <c r="AV2" s="37"/>
      <c r="AW2" s="37"/>
      <c r="AX2" s="37" t="s">
        <v>7</v>
      </c>
      <c r="AY2" s="37"/>
      <c r="AZ2" s="37"/>
      <c r="BA2" s="37"/>
      <c r="BB2" s="37" t="s">
        <v>8</v>
      </c>
      <c r="BC2" s="37"/>
      <c r="BD2" s="37"/>
      <c r="BE2" s="37"/>
      <c r="BF2" s="37" t="s">
        <v>9</v>
      </c>
      <c r="BG2" s="37"/>
      <c r="BH2" s="37"/>
      <c r="BI2" s="37"/>
      <c r="BJ2" s="37" t="s">
        <v>10</v>
      </c>
      <c r="BK2" s="37"/>
      <c r="BL2" s="37"/>
      <c r="BM2" s="37"/>
      <c r="BN2" s="37" t="s">
        <v>11</v>
      </c>
      <c r="BO2" s="37"/>
      <c r="BP2" s="37"/>
      <c r="BQ2" s="37"/>
      <c r="BR2" s="37" t="s">
        <v>12</v>
      </c>
      <c r="BS2" s="37"/>
      <c r="BT2" s="37"/>
      <c r="BU2" s="37"/>
      <c r="BV2" s="37" t="s">
        <v>13</v>
      </c>
      <c r="BW2" s="37"/>
      <c r="BX2" s="37"/>
      <c r="BY2" s="37"/>
      <c r="BZ2" s="37" t="s">
        <v>14</v>
      </c>
      <c r="CA2" s="37"/>
      <c r="CB2" s="37"/>
      <c r="CC2" s="37"/>
      <c r="CD2" s="37" t="s">
        <v>4</v>
      </c>
      <c r="CE2" s="37"/>
      <c r="CF2" s="37"/>
      <c r="CG2" s="37"/>
      <c r="CH2" s="37" t="s">
        <v>5</v>
      </c>
      <c r="CI2" s="37"/>
      <c r="CJ2" s="37"/>
      <c r="CK2" s="37"/>
      <c r="CL2" s="38" t="s">
        <v>17</v>
      </c>
      <c r="CM2" s="39"/>
      <c r="CN2" s="39"/>
      <c r="CO2" s="40"/>
      <c r="CP2" s="35"/>
      <c r="CQ2" s="35"/>
      <c r="CR2" s="35"/>
      <c r="CS2" s="35"/>
    </row>
    <row r="3" spans="1:97" s="41" customFormat="1" ht="53.4" x14ac:dyDescent="0.25">
      <c r="A3" s="42" t="s">
        <v>18</v>
      </c>
      <c r="B3" s="43" t="s">
        <v>19</v>
      </c>
      <c r="C3" s="43" t="s">
        <v>20</v>
      </c>
      <c r="D3" s="44" t="s">
        <v>21</v>
      </c>
      <c r="E3" s="43" t="s">
        <v>19</v>
      </c>
      <c r="F3" s="43" t="s">
        <v>20</v>
      </c>
      <c r="G3" s="44" t="s">
        <v>21</v>
      </c>
      <c r="H3" s="43" t="s">
        <v>19</v>
      </c>
      <c r="I3" s="43" t="s">
        <v>20</v>
      </c>
      <c r="J3" s="44" t="s">
        <v>21</v>
      </c>
      <c r="K3" s="43" t="s">
        <v>19</v>
      </c>
      <c r="L3" s="43" t="s">
        <v>20</v>
      </c>
      <c r="M3" s="44" t="s">
        <v>21</v>
      </c>
      <c r="N3" s="43" t="s">
        <v>19</v>
      </c>
      <c r="O3" s="43" t="s">
        <v>20</v>
      </c>
      <c r="P3" s="44" t="s">
        <v>21</v>
      </c>
      <c r="Q3" s="43" t="s">
        <v>19</v>
      </c>
      <c r="R3" s="43" t="s">
        <v>20</v>
      </c>
      <c r="S3" s="44" t="s">
        <v>21</v>
      </c>
      <c r="T3" s="43" t="s">
        <v>19</v>
      </c>
      <c r="U3" s="43" t="s">
        <v>20</v>
      </c>
      <c r="V3" s="44" t="s">
        <v>21</v>
      </c>
      <c r="W3" s="43" t="s">
        <v>19</v>
      </c>
      <c r="X3" s="43" t="s">
        <v>20</v>
      </c>
      <c r="Y3" s="44" t="s">
        <v>21</v>
      </c>
      <c r="Z3" s="43" t="s">
        <v>19</v>
      </c>
      <c r="AA3" s="43" t="s">
        <v>20</v>
      </c>
      <c r="AB3" s="44" t="s">
        <v>21</v>
      </c>
      <c r="AC3" s="43" t="s">
        <v>19</v>
      </c>
      <c r="AD3" s="43" t="s">
        <v>20</v>
      </c>
      <c r="AE3" s="44" t="s">
        <v>21</v>
      </c>
      <c r="AF3" s="43" t="s">
        <v>19</v>
      </c>
      <c r="AG3" s="43" t="s">
        <v>20</v>
      </c>
      <c r="AH3" s="44" t="s">
        <v>21</v>
      </c>
      <c r="AI3" s="43" t="s">
        <v>19</v>
      </c>
      <c r="AJ3" s="43" t="s">
        <v>20</v>
      </c>
      <c r="AK3" s="43" t="s">
        <v>22</v>
      </c>
      <c r="AL3" s="44" t="s">
        <v>21</v>
      </c>
      <c r="AM3" s="43" t="s">
        <v>19</v>
      </c>
      <c r="AN3" s="43" t="s">
        <v>20</v>
      </c>
      <c r="AO3" s="44" t="s">
        <v>21</v>
      </c>
      <c r="AP3" s="43" t="s">
        <v>19</v>
      </c>
      <c r="AQ3" s="43" t="s">
        <v>20</v>
      </c>
      <c r="AR3" s="43" t="s">
        <v>22</v>
      </c>
      <c r="AS3" s="44" t="s">
        <v>21</v>
      </c>
      <c r="AT3" s="43" t="s">
        <v>19</v>
      </c>
      <c r="AU3" s="43" t="s">
        <v>20</v>
      </c>
      <c r="AV3" s="43" t="s">
        <v>22</v>
      </c>
      <c r="AW3" s="44" t="s">
        <v>21</v>
      </c>
      <c r="AX3" s="43" t="s">
        <v>19</v>
      </c>
      <c r="AY3" s="43" t="s">
        <v>20</v>
      </c>
      <c r="AZ3" s="43" t="s">
        <v>22</v>
      </c>
      <c r="BA3" s="44" t="s">
        <v>21</v>
      </c>
      <c r="BB3" s="43" t="s">
        <v>19</v>
      </c>
      <c r="BC3" s="43" t="s">
        <v>20</v>
      </c>
      <c r="BD3" s="43" t="s">
        <v>22</v>
      </c>
      <c r="BE3" s="44" t="s">
        <v>21</v>
      </c>
      <c r="BF3" s="43" t="s">
        <v>19</v>
      </c>
      <c r="BG3" s="43" t="s">
        <v>20</v>
      </c>
      <c r="BH3" s="43" t="s">
        <v>22</v>
      </c>
      <c r="BI3" s="44" t="s">
        <v>21</v>
      </c>
      <c r="BJ3" s="43" t="s">
        <v>19</v>
      </c>
      <c r="BK3" s="43" t="s">
        <v>20</v>
      </c>
      <c r="BL3" s="43" t="s">
        <v>22</v>
      </c>
      <c r="BM3" s="44" t="s">
        <v>21</v>
      </c>
      <c r="BN3" s="43" t="s">
        <v>19</v>
      </c>
      <c r="BO3" s="43" t="s">
        <v>20</v>
      </c>
      <c r="BP3" s="43" t="s">
        <v>22</v>
      </c>
      <c r="BQ3" s="44" t="s">
        <v>21</v>
      </c>
      <c r="BR3" s="43" t="s">
        <v>19</v>
      </c>
      <c r="BS3" s="43" t="s">
        <v>20</v>
      </c>
      <c r="BT3" s="43" t="s">
        <v>22</v>
      </c>
      <c r="BU3" s="44" t="s">
        <v>21</v>
      </c>
      <c r="BV3" s="43" t="s">
        <v>19</v>
      </c>
      <c r="BW3" s="43" t="s">
        <v>20</v>
      </c>
      <c r="BX3" s="43" t="s">
        <v>22</v>
      </c>
      <c r="BY3" s="44" t="s">
        <v>21</v>
      </c>
      <c r="BZ3" s="43" t="s">
        <v>19</v>
      </c>
      <c r="CA3" s="43" t="s">
        <v>20</v>
      </c>
      <c r="CB3" s="43" t="s">
        <v>22</v>
      </c>
      <c r="CC3" s="44" t="s">
        <v>21</v>
      </c>
      <c r="CD3" s="43" t="s">
        <v>19</v>
      </c>
      <c r="CE3" s="43" t="s">
        <v>20</v>
      </c>
      <c r="CF3" s="43" t="s">
        <v>22</v>
      </c>
      <c r="CG3" s="44" t="s">
        <v>21</v>
      </c>
      <c r="CH3" s="43" t="s">
        <v>19</v>
      </c>
      <c r="CI3" s="43" t="s">
        <v>20</v>
      </c>
      <c r="CJ3" s="43" t="s">
        <v>22</v>
      </c>
      <c r="CK3" s="44" t="s">
        <v>21</v>
      </c>
      <c r="CL3" s="43" t="s">
        <v>19</v>
      </c>
      <c r="CM3" s="43" t="s">
        <v>20</v>
      </c>
      <c r="CN3" s="43" t="s">
        <v>22</v>
      </c>
      <c r="CO3" s="44" t="s">
        <v>21</v>
      </c>
      <c r="CP3" s="43" t="s">
        <v>19</v>
      </c>
      <c r="CQ3" s="43" t="s">
        <v>20</v>
      </c>
      <c r="CR3" s="43" t="s">
        <v>22</v>
      </c>
      <c r="CS3" s="44" t="s">
        <v>21</v>
      </c>
    </row>
    <row r="4" spans="1:97" s="51" customFormat="1" ht="18" customHeight="1" x14ac:dyDescent="0.3">
      <c r="A4" s="30" t="s">
        <v>103</v>
      </c>
      <c r="B4" s="52">
        <v>3.82</v>
      </c>
      <c r="C4" s="52">
        <v>3.71</v>
      </c>
      <c r="D4" s="47"/>
      <c r="E4" s="52">
        <v>3.77</v>
      </c>
      <c r="F4" s="52">
        <v>3.67</v>
      </c>
      <c r="G4" s="47"/>
      <c r="H4" s="52">
        <v>3.5</v>
      </c>
      <c r="I4" s="52">
        <v>3.5</v>
      </c>
      <c r="J4" s="47"/>
      <c r="K4" s="52">
        <v>4.4000000000000004</v>
      </c>
      <c r="L4" s="52">
        <v>4</v>
      </c>
      <c r="M4" s="47"/>
      <c r="N4" s="52">
        <v>4.1100000000000003</v>
      </c>
      <c r="O4" s="52">
        <v>3.71</v>
      </c>
      <c r="P4" s="47"/>
      <c r="Q4" s="66">
        <v>3.5</v>
      </c>
      <c r="R4" s="66">
        <v>3.37</v>
      </c>
      <c r="S4" s="47"/>
      <c r="T4" s="52"/>
      <c r="U4" s="52"/>
      <c r="V4" s="47"/>
      <c r="W4" s="52">
        <v>3.43</v>
      </c>
      <c r="X4" s="52">
        <v>3.14</v>
      </c>
      <c r="Y4" s="47"/>
      <c r="Z4" s="52">
        <v>3.71</v>
      </c>
      <c r="AA4" s="52">
        <v>3.51</v>
      </c>
      <c r="AB4" s="47"/>
      <c r="AC4" s="52">
        <v>3.5</v>
      </c>
      <c r="AD4" s="52">
        <v>4</v>
      </c>
      <c r="AE4" s="47"/>
      <c r="AF4" s="52">
        <v>4</v>
      </c>
      <c r="AG4" s="52"/>
      <c r="AH4" s="47"/>
      <c r="AI4" s="49">
        <v>63.8</v>
      </c>
      <c r="AJ4" s="49">
        <v>57.04</v>
      </c>
      <c r="AK4" s="49">
        <v>67.06</v>
      </c>
      <c r="AL4" s="47"/>
      <c r="AM4" s="52">
        <v>3.95</v>
      </c>
      <c r="AN4" s="52">
        <v>3.61</v>
      </c>
      <c r="AO4" s="47"/>
      <c r="AP4" s="49">
        <v>44</v>
      </c>
      <c r="AQ4" s="49">
        <v>42.03</v>
      </c>
      <c r="AR4" s="49">
        <v>58.833333333333336</v>
      </c>
      <c r="AS4" s="47"/>
      <c r="AT4" s="49">
        <v>47.29</v>
      </c>
      <c r="AU4" s="49">
        <v>43.75</v>
      </c>
      <c r="AV4" s="49">
        <v>59.75</v>
      </c>
      <c r="AW4" s="47"/>
      <c r="AX4" s="49">
        <v>64.3</v>
      </c>
      <c r="AY4" s="49">
        <v>69</v>
      </c>
      <c r="AZ4" s="49">
        <v>74.33</v>
      </c>
      <c r="BA4" s="47"/>
      <c r="BB4" s="49"/>
      <c r="BC4" s="49"/>
      <c r="BD4" s="49"/>
      <c r="BE4" s="46"/>
      <c r="BF4" s="49">
        <v>53.71</v>
      </c>
      <c r="BG4" s="49">
        <v>51.13</v>
      </c>
      <c r="BH4" s="49">
        <v>50.625</v>
      </c>
      <c r="BI4" s="46"/>
      <c r="BJ4" s="49">
        <v>45.5</v>
      </c>
      <c r="BK4" s="49">
        <v>40.4</v>
      </c>
      <c r="BL4" s="49">
        <v>32.5</v>
      </c>
      <c r="BM4" s="46"/>
      <c r="BN4" s="52">
        <v>35</v>
      </c>
      <c r="BO4" s="52">
        <v>39</v>
      </c>
      <c r="BP4" s="49">
        <v>31.5</v>
      </c>
      <c r="BQ4" s="46"/>
      <c r="BR4" s="52">
        <v>44</v>
      </c>
      <c r="BS4" s="52"/>
      <c r="BT4" s="49"/>
      <c r="BU4" s="46"/>
      <c r="BV4" s="49"/>
      <c r="BW4" s="49">
        <v>63.33</v>
      </c>
      <c r="BX4" s="49">
        <v>49</v>
      </c>
      <c r="BY4" s="46"/>
      <c r="BZ4" s="49">
        <v>43</v>
      </c>
      <c r="CA4" s="49">
        <v>33.5</v>
      </c>
      <c r="CB4" s="49">
        <v>37.666666666666664</v>
      </c>
      <c r="CC4" s="46"/>
      <c r="CD4" s="49"/>
      <c r="CE4" s="49">
        <v>3.5039999999999996</v>
      </c>
      <c r="CF4" s="49">
        <v>3.56</v>
      </c>
      <c r="CG4" s="46"/>
      <c r="CH4" s="49">
        <v>4</v>
      </c>
      <c r="CI4" s="49">
        <v>3.7709999999999995</v>
      </c>
      <c r="CJ4" s="49">
        <v>3.6</v>
      </c>
      <c r="CK4" s="46"/>
      <c r="CL4" s="49">
        <v>3.5</v>
      </c>
      <c r="CM4" s="49">
        <v>4.0039999999999996</v>
      </c>
      <c r="CN4" s="49">
        <v>3.65</v>
      </c>
      <c r="CO4" s="46"/>
      <c r="CP4" s="50">
        <v>77.777777777777786</v>
      </c>
      <c r="CQ4" s="50">
        <v>82.857142857142861</v>
      </c>
      <c r="CR4" s="50">
        <v>78.95</v>
      </c>
      <c r="CS4" s="46"/>
    </row>
    <row r="5" spans="1:97" s="51" customFormat="1" ht="18" customHeight="1" x14ac:dyDescent="0.3">
      <c r="A5" s="30" t="s">
        <v>103</v>
      </c>
      <c r="B5" s="53">
        <v>3.55</v>
      </c>
      <c r="C5" s="53">
        <v>3.41</v>
      </c>
      <c r="D5" s="47"/>
      <c r="E5" s="53">
        <v>3</v>
      </c>
      <c r="F5" s="53">
        <v>3.15</v>
      </c>
      <c r="G5" s="47"/>
      <c r="H5" s="47"/>
      <c r="I5" s="47"/>
      <c r="J5" s="47"/>
      <c r="K5" s="53">
        <v>3.5</v>
      </c>
      <c r="L5" s="53">
        <v>3</v>
      </c>
      <c r="M5" s="47"/>
      <c r="N5" s="53"/>
      <c r="O5" s="53">
        <v>5</v>
      </c>
      <c r="P5" s="47"/>
      <c r="Q5" s="53">
        <v>3.4</v>
      </c>
      <c r="R5" s="53">
        <v>3.69</v>
      </c>
      <c r="S5" s="47"/>
      <c r="T5" s="53"/>
      <c r="U5" s="53">
        <v>3</v>
      </c>
      <c r="V5" s="47"/>
      <c r="W5" s="53">
        <v>3.25</v>
      </c>
      <c r="X5" s="53">
        <v>3.12</v>
      </c>
      <c r="Y5" s="47"/>
      <c r="Z5" s="53">
        <v>3.57</v>
      </c>
      <c r="AA5" s="53">
        <v>3.67</v>
      </c>
      <c r="AB5" s="47"/>
      <c r="AC5" s="47"/>
      <c r="AD5" s="47"/>
      <c r="AE5" s="47"/>
      <c r="AF5" s="47"/>
      <c r="AG5" s="47"/>
      <c r="AH5" s="47"/>
      <c r="AI5" s="55">
        <v>71</v>
      </c>
      <c r="AJ5" s="55">
        <v>65.83</v>
      </c>
      <c r="AK5" s="49">
        <v>70.67</v>
      </c>
      <c r="AL5" s="47"/>
      <c r="AM5" s="55">
        <v>4.63</v>
      </c>
      <c r="AN5" s="55">
        <v>4</v>
      </c>
      <c r="AO5" s="47"/>
      <c r="AP5" s="55">
        <v>33.67</v>
      </c>
      <c r="AQ5" s="55">
        <v>41.5</v>
      </c>
      <c r="AR5" s="49">
        <v>56</v>
      </c>
      <c r="AS5" s="47"/>
      <c r="AT5" s="55"/>
      <c r="AU5" s="55">
        <v>44</v>
      </c>
      <c r="AV5" s="49"/>
      <c r="AW5" s="47"/>
      <c r="AX5" s="67"/>
      <c r="AY5" s="67"/>
      <c r="AZ5" s="49">
        <v>66</v>
      </c>
      <c r="BA5" s="47"/>
      <c r="BB5" s="55">
        <v>49</v>
      </c>
      <c r="BC5" s="55"/>
      <c r="BD5" s="49"/>
      <c r="BE5" s="46"/>
      <c r="BF5" s="55">
        <v>63.33</v>
      </c>
      <c r="BG5" s="55">
        <v>52</v>
      </c>
      <c r="BH5" s="49">
        <v>55.5</v>
      </c>
      <c r="BI5" s="46"/>
      <c r="BJ5" s="55">
        <v>75</v>
      </c>
      <c r="BK5" s="55"/>
      <c r="BL5" s="49"/>
      <c r="BM5" s="46"/>
      <c r="BN5" s="55">
        <v>43</v>
      </c>
      <c r="BO5" s="55"/>
      <c r="BP5" s="49"/>
      <c r="BQ5" s="46"/>
      <c r="BR5" s="55">
        <v>58</v>
      </c>
      <c r="BS5" s="55"/>
      <c r="BT5" s="49"/>
      <c r="BU5" s="46"/>
      <c r="BV5" s="68"/>
      <c r="BW5" s="68"/>
      <c r="BX5" s="49"/>
      <c r="BY5" s="46"/>
      <c r="BZ5" s="68"/>
      <c r="CA5" s="68"/>
      <c r="CB5" s="49"/>
      <c r="CC5" s="46"/>
      <c r="CD5" s="55"/>
      <c r="CE5" s="55">
        <v>3.5</v>
      </c>
      <c r="CF5" s="49">
        <v>3</v>
      </c>
      <c r="CG5" s="46"/>
      <c r="CH5" s="55">
        <v>3.08</v>
      </c>
      <c r="CI5" s="55">
        <v>3.9</v>
      </c>
      <c r="CJ5" s="49">
        <v>3.61</v>
      </c>
      <c r="CK5" s="46"/>
      <c r="CL5" s="55">
        <v>3.1539999999999999</v>
      </c>
      <c r="CM5" s="55">
        <v>3.6180000000000003</v>
      </c>
      <c r="CN5" s="49">
        <v>3.46</v>
      </c>
      <c r="CO5" s="46"/>
      <c r="CP5" s="48">
        <v>82.608695652173907</v>
      </c>
      <c r="CQ5" s="48">
        <v>85.714285714285708</v>
      </c>
      <c r="CR5" s="50">
        <v>78.569999999999993</v>
      </c>
      <c r="CS5" s="46"/>
    </row>
    <row r="6" spans="1:97" s="51" customFormat="1" ht="18" customHeight="1" x14ac:dyDescent="0.3">
      <c r="A6" s="30" t="s">
        <v>103</v>
      </c>
      <c r="B6" s="53">
        <v>3.54</v>
      </c>
      <c r="C6" s="53">
        <v>3.46</v>
      </c>
      <c r="D6" s="47"/>
      <c r="E6" s="52">
        <v>3.77</v>
      </c>
      <c r="F6" s="52">
        <v>3.67</v>
      </c>
      <c r="G6" s="47"/>
      <c r="H6" s="53"/>
      <c r="I6" s="53"/>
      <c r="J6" s="47"/>
      <c r="K6" s="53">
        <v>3</v>
      </c>
      <c r="L6" s="53">
        <v>3.5</v>
      </c>
      <c r="M6" s="47"/>
      <c r="N6" s="53">
        <v>5</v>
      </c>
      <c r="O6" s="53"/>
      <c r="P6" s="47"/>
      <c r="Q6" s="53">
        <v>3.33</v>
      </c>
      <c r="R6" s="53">
        <v>3.64</v>
      </c>
      <c r="S6" s="47"/>
      <c r="T6" s="53">
        <v>3.5</v>
      </c>
      <c r="U6" s="53"/>
      <c r="V6" s="47"/>
      <c r="W6" s="53">
        <v>3</v>
      </c>
      <c r="X6" s="53">
        <v>3</v>
      </c>
      <c r="Y6" s="47"/>
      <c r="Z6" s="53">
        <v>3</v>
      </c>
      <c r="AA6" s="53">
        <v>3.78</v>
      </c>
      <c r="AB6" s="47"/>
      <c r="AC6" s="53">
        <v>4.5</v>
      </c>
      <c r="AD6" s="53"/>
      <c r="AE6" s="47"/>
      <c r="AF6" s="53"/>
      <c r="AG6" s="53"/>
      <c r="AH6" s="47"/>
      <c r="AI6" s="55">
        <v>59.2</v>
      </c>
      <c r="AJ6" s="55">
        <v>54.86</v>
      </c>
      <c r="AK6" s="49">
        <v>62.87</v>
      </c>
      <c r="AL6" s="47"/>
      <c r="AM6" s="53">
        <v>3.88</v>
      </c>
      <c r="AN6" s="53">
        <v>4.37</v>
      </c>
      <c r="AO6" s="47"/>
      <c r="AP6" s="55">
        <v>38.380000000000003</v>
      </c>
      <c r="AQ6" s="55">
        <v>27.67</v>
      </c>
      <c r="AR6" s="49">
        <v>47.571428571428569</v>
      </c>
      <c r="AS6" s="47"/>
      <c r="AT6" s="55">
        <v>46</v>
      </c>
      <c r="AU6" s="55"/>
      <c r="AV6" s="49">
        <v>41.6</v>
      </c>
      <c r="AW6" s="47"/>
      <c r="AX6" s="55">
        <v>27</v>
      </c>
      <c r="AY6" s="55">
        <v>20</v>
      </c>
      <c r="AZ6" s="49"/>
      <c r="BA6" s="47"/>
      <c r="BB6" s="55">
        <v>47</v>
      </c>
      <c r="BC6" s="55"/>
      <c r="BD6" s="49"/>
      <c r="BE6" s="46"/>
      <c r="BF6" s="55">
        <v>69</v>
      </c>
      <c r="BG6" s="55">
        <v>55.29</v>
      </c>
      <c r="BH6" s="49">
        <v>60</v>
      </c>
      <c r="BI6" s="46"/>
      <c r="BJ6" s="55">
        <v>56.4</v>
      </c>
      <c r="BK6" s="55">
        <v>50.25</v>
      </c>
      <c r="BL6" s="49">
        <v>32</v>
      </c>
      <c r="BM6" s="46"/>
      <c r="BN6" s="53">
        <v>49</v>
      </c>
      <c r="BO6" s="53"/>
      <c r="BP6" s="49">
        <v>42</v>
      </c>
      <c r="BQ6" s="46"/>
      <c r="BR6" s="53">
        <v>60</v>
      </c>
      <c r="BS6" s="53"/>
      <c r="BT6" s="49"/>
      <c r="BU6" s="46"/>
      <c r="BV6" s="55"/>
      <c r="BW6" s="55"/>
      <c r="BX6" s="49">
        <v>61.25</v>
      </c>
      <c r="BY6" s="46"/>
      <c r="BZ6" s="55"/>
      <c r="CA6" s="55">
        <v>40</v>
      </c>
      <c r="CB6" s="49">
        <v>72</v>
      </c>
      <c r="CC6" s="46"/>
      <c r="CD6" s="55"/>
      <c r="CE6" s="55"/>
      <c r="CF6" s="49">
        <v>2.52</v>
      </c>
      <c r="CG6" s="46"/>
      <c r="CH6" s="55"/>
      <c r="CI6" s="55"/>
      <c r="CJ6" s="49">
        <v>2.87</v>
      </c>
      <c r="CK6" s="46"/>
      <c r="CL6" s="55"/>
      <c r="CM6" s="55"/>
      <c r="CN6" s="49">
        <v>2.9</v>
      </c>
      <c r="CO6" s="46"/>
      <c r="CP6" s="48">
        <v>44.444444444444443</v>
      </c>
      <c r="CQ6" s="48">
        <v>74</v>
      </c>
      <c r="CR6" s="50">
        <v>51.06</v>
      </c>
      <c r="CS6" s="46"/>
    </row>
    <row r="7" spans="1:97" s="51" customFormat="1" ht="18" customHeight="1" x14ac:dyDescent="0.3">
      <c r="A7" s="30" t="s">
        <v>103</v>
      </c>
      <c r="B7" s="53">
        <v>3.32</v>
      </c>
      <c r="C7" s="53">
        <v>3.5</v>
      </c>
      <c r="D7" s="47"/>
      <c r="E7" s="53">
        <v>3.48</v>
      </c>
      <c r="F7" s="53">
        <v>3.46</v>
      </c>
      <c r="G7" s="47"/>
      <c r="H7" s="47"/>
      <c r="I7" s="47"/>
      <c r="J7" s="47"/>
      <c r="K7" s="47"/>
      <c r="L7" s="47"/>
      <c r="M7" s="47"/>
      <c r="N7" s="53">
        <v>4</v>
      </c>
      <c r="O7" s="53">
        <v>3.33</v>
      </c>
      <c r="P7" s="47"/>
      <c r="Q7" s="53">
        <v>3.35</v>
      </c>
      <c r="R7" s="53">
        <v>3.53</v>
      </c>
      <c r="S7" s="47"/>
      <c r="T7" s="47"/>
      <c r="U7" s="47"/>
      <c r="V7" s="47"/>
      <c r="W7" s="53">
        <v>3</v>
      </c>
      <c r="X7" s="53"/>
      <c r="Y7" s="47"/>
      <c r="Z7" s="53">
        <v>3.65</v>
      </c>
      <c r="AA7" s="53">
        <v>3.89</v>
      </c>
      <c r="AB7" s="47"/>
      <c r="AC7" s="47"/>
      <c r="AD7" s="47"/>
      <c r="AE7" s="47"/>
      <c r="AF7" s="53"/>
      <c r="AG7" s="53">
        <v>3</v>
      </c>
      <c r="AH7" s="47"/>
      <c r="AI7" s="55">
        <v>60.8</v>
      </c>
      <c r="AJ7" s="55">
        <v>55.33</v>
      </c>
      <c r="AK7" s="49">
        <v>65</v>
      </c>
      <c r="AL7" s="47"/>
      <c r="AM7" s="55">
        <v>4.38</v>
      </c>
      <c r="AN7" s="55">
        <v>4</v>
      </c>
      <c r="AO7" s="47"/>
      <c r="AP7" s="55">
        <v>50.5</v>
      </c>
      <c r="AQ7" s="55">
        <v>54.33</v>
      </c>
      <c r="AR7" s="49">
        <v>34</v>
      </c>
      <c r="AS7" s="47"/>
      <c r="AT7" s="67"/>
      <c r="AU7" s="67"/>
      <c r="AV7" s="49"/>
      <c r="AW7" s="47"/>
      <c r="AX7" s="67"/>
      <c r="AY7" s="67"/>
      <c r="AZ7" s="49"/>
      <c r="BA7" s="47"/>
      <c r="BB7" s="55">
        <v>49</v>
      </c>
      <c r="BC7" s="55">
        <v>36</v>
      </c>
      <c r="BD7" s="49"/>
      <c r="BE7" s="46"/>
      <c r="BF7" s="55">
        <v>59.4</v>
      </c>
      <c r="BG7" s="55">
        <v>43.6</v>
      </c>
      <c r="BH7" s="49">
        <v>60.5</v>
      </c>
      <c r="BI7" s="46"/>
      <c r="BJ7" s="55">
        <v>42</v>
      </c>
      <c r="BK7" s="55">
        <v>50</v>
      </c>
      <c r="BL7" s="49">
        <v>47</v>
      </c>
      <c r="BM7" s="46"/>
      <c r="BN7" s="55">
        <v>60</v>
      </c>
      <c r="BO7" s="55">
        <v>50.75</v>
      </c>
      <c r="BP7" s="49"/>
      <c r="BQ7" s="46"/>
      <c r="BR7" s="68"/>
      <c r="BS7" s="68"/>
      <c r="BT7" s="49"/>
      <c r="BU7" s="46"/>
      <c r="BV7" s="68"/>
      <c r="BW7" s="68"/>
      <c r="BX7" s="49"/>
      <c r="BY7" s="46"/>
      <c r="BZ7" s="68"/>
      <c r="CA7" s="68"/>
      <c r="CB7" s="49"/>
      <c r="CC7" s="46"/>
      <c r="CD7" s="55"/>
      <c r="CE7" s="55">
        <v>3.7930000000000001</v>
      </c>
      <c r="CF7" s="49">
        <v>3.09</v>
      </c>
      <c r="CG7" s="46"/>
      <c r="CH7" s="55">
        <v>3.2829999999999999</v>
      </c>
      <c r="CI7" s="55">
        <v>3.7410000000000001</v>
      </c>
      <c r="CJ7" s="49">
        <v>3.63</v>
      </c>
      <c r="CK7" s="46"/>
      <c r="CL7" s="55">
        <v>3.319</v>
      </c>
      <c r="CM7" s="55">
        <v>4.6849999999999996</v>
      </c>
      <c r="CN7" s="49">
        <v>3.33</v>
      </c>
      <c r="CO7" s="46"/>
      <c r="CP7" s="48">
        <v>0</v>
      </c>
      <c r="CQ7" s="48">
        <v>0</v>
      </c>
      <c r="CR7" s="50">
        <v>3.57</v>
      </c>
      <c r="CS7" s="46"/>
    </row>
  </sheetData>
  <sheetProtection sheet="1" objects="1" scenarios="1"/>
  <mergeCells count="31">
    <mergeCell ref="BZ2:CC2"/>
    <mergeCell ref="CD2:CG2"/>
    <mergeCell ref="CH2:CK2"/>
    <mergeCell ref="CL2:CO2"/>
    <mergeCell ref="BB2:BE2"/>
    <mergeCell ref="BF2:BI2"/>
    <mergeCell ref="BJ2:BM2"/>
    <mergeCell ref="BN2:BQ2"/>
    <mergeCell ref="BR2:BU2"/>
    <mergeCell ref="BV2:BY2"/>
    <mergeCell ref="AF2:AH2"/>
    <mergeCell ref="AI2:AL2"/>
    <mergeCell ref="AM2:AO2"/>
    <mergeCell ref="AP2:AS2"/>
    <mergeCell ref="AT2:AW2"/>
    <mergeCell ref="AX2:BA2"/>
    <mergeCell ref="N2:P2"/>
    <mergeCell ref="Q2:S2"/>
    <mergeCell ref="T2:V2"/>
    <mergeCell ref="W2:Y2"/>
    <mergeCell ref="Z2:AB2"/>
    <mergeCell ref="AC2:AE2"/>
    <mergeCell ref="A1:A2"/>
    <mergeCell ref="B1:AH1"/>
    <mergeCell ref="AI1:CC1"/>
    <mergeCell ref="CD1:CO1"/>
    <mergeCell ref="CP1:CS2"/>
    <mergeCell ref="B2:D2"/>
    <mergeCell ref="E2:G2"/>
    <mergeCell ref="H2:J2"/>
    <mergeCell ref="K2:M2"/>
  </mergeCells>
  <pageMargins left="0.7" right="0.7" top="0.75" bottom="0.75" header="0.3" footer="0.3"/>
  <pageSetup paperSize="9" scale="85" orientation="landscape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2'!CP4:CR4</xm:f>
              <xm:sqref>CS4</xm:sqref>
            </x14:sparkline>
            <x14:sparkline>
              <xm:f>'ДИНАМИКА кластер 2'!CP5:CR5</xm:f>
              <xm:sqref>CS5</xm:sqref>
            </x14:sparkline>
            <x14:sparkline>
              <xm:f>'ДИНАМИКА кластер 2'!CP6:CR6</xm:f>
              <xm:sqref>CS6</xm:sqref>
            </x14:sparkline>
            <x14:sparkline>
              <xm:f>'ДИНАМИКА кластер 2'!CP7:CR7</xm:f>
              <xm:sqref>CS7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2'!CL4:CN4</xm:f>
              <xm:sqref>CO4</xm:sqref>
            </x14:sparkline>
            <x14:sparkline>
              <xm:f>'ДИНАМИКА кластер 2'!CL5:CN5</xm:f>
              <xm:sqref>CO5</xm:sqref>
            </x14:sparkline>
            <x14:sparkline>
              <xm:f>'ДИНАМИКА кластер 2'!CL6:CN6</xm:f>
              <xm:sqref>CO6</xm:sqref>
            </x14:sparkline>
            <x14:sparkline>
              <xm:f>'ДИНАМИКА кластер 2'!CL7:CN7</xm:f>
              <xm:sqref>CO7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2'!CH4:CJ4</xm:f>
              <xm:sqref>CK4</xm:sqref>
            </x14:sparkline>
            <x14:sparkline>
              <xm:f>'ДИНАМИКА кластер 2'!CH5:CJ5</xm:f>
              <xm:sqref>CK5</xm:sqref>
            </x14:sparkline>
            <x14:sparkline>
              <xm:f>'ДИНАМИКА кластер 2'!CH6:CJ6</xm:f>
              <xm:sqref>CK6</xm:sqref>
            </x14:sparkline>
            <x14:sparkline>
              <xm:f>'ДИНАМИКА кластер 2'!CH7:CJ7</xm:f>
              <xm:sqref>CK7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2'!CD4:CF4</xm:f>
              <xm:sqref>CG4</xm:sqref>
            </x14:sparkline>
            <x14:sparkline>
              <xm:f>'ДИНАМИКА кластер 2'!CD5:CF5</xm:f>
              <xm:sqref>CG5</xm:sqref>
            </x14:sparkline>
            <x14:sparkline>
              <xm:f>'ДИНАМИКА кластер 2'!CD6:CF6</xm:f>
              <xm:sqref>CG6</xm:sqref>
            </x14:sparkline>
            <x14:sparkline>
              <xm:f>'ДИНАМИКА кластер 2'!CD7:CF7</xm:f>
              <xm:sqref>CG7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2'!BZ4:CB4</xm:f>
              <xm:sqref>CC4</xm:sqref>
            </x14:sparkline>
            <x14:sparkline>
              <xm:f>'ДИНАМИКА кластер 2'!BZ5:CB5</xm:f>
              <xm:sqref>CC5</xm:sqref>
            </x14:sparkline>
            <x14:sparkline>
              <xm:f>'ДИНАМИКА кластер 2'!BZ6:CB6</xm:f>
              <xm:sqref>CC6</xm:sqref>
            </x14:sparkline>
            <x14:sparkline>
              <xm:f>'ДИНАМИКА кластер 2'!BZ7:CB7</xm:f>
              <xm:sqref>CC7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2'!BV4:BX4</xm:f>
              <xm:sqref>BY4</xm:sqref>
            </x14:sparkline>
            <x14:sparkline>
              <xm:f>'ДИНАМИКА кластер 2'!BV5:BX5</xm:f>
              <xm:sqref>BY5</xm:sqref>
            </x14:sparkline>
            <x14:sparkline>
              <xm:f>'ДИНАМИКА кластер 2'!BV6:BX6</xm:f>
              <xm:sqref>BY6</xm:sqref>
            </x14:sparkline>
            <x14:sparkline>
              <xm:f>'ДИНАМИКА кластер 2'!BV7:BX7</xm:f>
              <xm:sqref>BY7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2'!BR4:BT4</xm:f>
              <xm:sqref>BU4</xm:sqref>
            </x14:sparkline>
            <x14:sparkline>
              <xm:f>'ДИНАМИКА кластер 2'!BR5:BT5</xm:f>
              <xm:sqref>BU5</xm:sqref>
            </x14:sparkline>
            <x14:sparkline>
              <xm:f>'ДИНАМИКА кластер 2'!BR6:BT6</xm:f>
              <xm:sqref>BU6</xm:sqref>
            </x14:sparkline>
            <x14:sparkline>
              <xm:f>'ДИНАМИКА кластер 2'!BR7:BT7</xm:f>
              <xm:sqref>BU7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2'!BN4:BP4</xm:f>
              <xm:sqref>BQ4</xm:sqref>
            </x14:sparkline>
            <x14:sparkline>
              <xm:f>'ДИНАМИКА кластер 2'!BN5:BP5</xm:f>
              <xm:sqref>BQ5</xm:sqref>
            </x14:sparkline>
            <x14:sparkline>
              <xm:f>'ДИНАМИКА кластер 2'!BN6:BP6</xm:f>
              <xm:sqref>BQ6</xm:sqref>
            </x14:sparkline>
            <x14:sparkline>
              <xm:f>'ДИНАМИКА кластер 2'!BN7:BP7</xm:f>
              <xm:sqref>BQ7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2'!BJ4:BL4</xm:f>
              <xm:sqref>BM4</xm:sqref>
            </x14:sparkline>
            <x14:sparkline>
              <xm:f>'ДИНАМИКА кластер 2'!BJ5:BL5</xm:f>
              <xm:sqref>BM5</xm:sqref>
            </x14:sparkline>
            <x14:sparkline>
              <xm:f>'ДИНАМИКА кластер 2'!BJ6:BL6</xm:f>
              <xm:sqref>BM6</xm:sqref>
            </x14:sparkline>
            <x14:sparkline>
              <xm:f>'ДИНАМИКА кластер 2'!BJ7:BL7</xm:f>
              <xm:sqref>BM7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2'!BF4:BH4</xm:f>
              <xm:sqref>BI4</xm:sqref>
            </x14:sparkline>
            <x14:sparkline>
              <xm:f>'ДИНАМИКА кластер 2'!BF5:BH5</xm:f>
              <xm:sqref>BI5</xm:sqref>
            </x14:sparkline>
            <x14:sparkline>
              <xm:f>'ДИНАМИКА кластер 2'!BF6:BH6</xm:f>
              <xm:sqref>BI6</xm:sqref>
            </x14:sparkline>
            <x14:sparkline>
              <xm:f>'ДИНАМИКА кластер 2'!BF7:BH7</xm:f>
              <xm:sqref>BI7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2'!BB4:BD4</xm:f>
              <xm:sqref>BE4</xm:sqref>
            </x14:sparkline>
            <x14:sparkline>
              <xm:f>'ДИНАМИКА кластер 2'!BB5:BD5</xm:f>
              <xm:sqref>BE5</xm:sqref>
            </x14:sparkline>
            <x14:sparkline>
              <xm:f>'ДИНАМИКА кластер 2'!BB6:BD6</xm:f>
              <xm:sqref>BE6</xm:sqref>
            </x14:sparkline>
            <x14:sparkline>
              <xm:f>'ДИНАМИКА кластер 2'!BB7:BD7</xm:f>
              <xm:sqref>BE7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2'!AX4:AZ4</xm:f>
              <xm:sqref>BA4</xm:sqref>
            </x14:sparkline>
            <x14:sparkline>
              <xm:f>'ДИНАМИКА кластер 2'!AX5:AZ5</xm:f>
              <xm:sqref>BA5</xm:sqref>
            </x14:sparkline>
            <x14:sparkline>
              <xm:f>'ДИНАМИКА кластер 2'!AX6:AZ6</xm:f>
              <xm:sqref>BA6</xm:sqref>
            </x14:sparkline>
            <x14:sparkline>
              <xm:f>'ДИНАМИКА кластер 2'!AX7:AZ7</xm:f>
              <xm:sqref>BA7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2'!AT4:AV4</xm:f>
              <xm:sqref>AW4</xm:sqref>
            </x14:sparkline>
            <x14:sparkline>
              <xm:f>'ДИНАМИКА кластер 2'!AT5:AV5</xm:f>
              <xm:sqref>AW5</xm:sqref>
            </x14:sparkline>
            <x14:sparkline>
              <xm:f>'ДИНАМИКА кластер 2'!AT6:AV6</xm:f>
              <xm:sqref>AW6</xm:sqref>
            </x14:sparkline>
            <x14:sparkline>
              <xm:f>'ДИНАМИКА кластер 2'!AT7:AV7</xm:f>
              <xm:sqref>AW7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2'!AP4:AR4</xm:f>
              <xm:sqref>AS4</xm:sqref>
            </x14:sparkline>
            <x14:sparkline>
              <xm:f>'ДИНАМИКА кластер 2'!AP5:AR5</xm:f>
              <xm:sqref>AS5</xm:sqref>
            </x14:sparkline>
            <x14:sparkline>
              <xm:f>'ДИНАМИКА кластер 2'!AP6:AR6</xm:f>
              <xm:sqref>AS6</xm:sqref>
            </x14:sparkline>
            <x14:sparkline>
              <xm:f>'ДИНАМИКА кластер 2'!AP7:AR7</xm:f>
              <xm:sqref>AS7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2'!AM4:AN4</xm:f>
              <xm:sqref>AO4</xm:sqref>
            </x14:sparkline>
            <x14:sparkline>
              <xm:f>'ДИНАМИКА кластер 2'!AM5:AN5</xm:f>
              <xm:sqref>AO5</xm:sqref>
            </x14:sparkline>
            <x14:sparkline>
              <xm:f>'ДИНАМИКА кластер 2'!AM6:AN6</xm:f>
              <xm:sqref>AO6</xm:sqref>
            </x14:sparkline>
            <x14:sparkline>
              <xm:f>'ДИНАМИКА кластер 2'!AM7:AN7</xm:f>
              <xm:sqref>AO7</xm:sqref>
            </x14:sparkline>
          </x14:sparklines>
        </x14:sparklineGroup>
        <x14:sparklineGroup lineWeight="3" displayEmptyCellsAs="gap" markers="1">
          <x14:colorSeries theme="3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2'!AI4:AK4</xm:f>
              <xm:sqref>AL4</xm:sqref>
            </x14:sparkline>
            <x14:sparkline>
              <xm:f>'ДИНАМИКА кластер 2'!AI5:AK5</xm:f>
              <xm:sqref>AL5</xm:sqref>
            </x14:sparkline>
            <x14:sparkline>
              <xm:f>'ДИНАМИКА кластер 2'!AI6:AK6</xm:f>
              <xm:sqref>AL6</xm:sqref>
            </x14:sparkline>
            <x14:sparkline>
              <xm:f>'ДИНАМИКА кластер 2'!AI7:AK7</xm:f>
              <xm:sqref>AL7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2'!AF4:AG4</xm:f>
              <xm:sqref>AH4</xm:sqref>
            </x14:sparkline>
            <x14:sparkline>
              <xm:f>'ДИНАМИКА кластер 2'!AF5:AG5</xm:f>
              <xm:sqref>AH5</xm:sqref>
            </x14:sparkline>
            <x14:sparkline>
              <xm:f>'ДИНАМИКА кластер 2'!AF6:AG6</xm:f>
              <xm:sqref>AH6</xm:sqref>
            </x14:sparkline>
            <x14:sparkline>
              <xm:f>'ДИНАМИКА кластер 2'!AF7:AG7</xm:f>
              <xm:sqref>AH7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2'!AC4:AD4</xm:f>
              <xm:sqref>AE4</xm:sqref>
            </x14:sparkline>
            <x14:sparkline>
              <xm:f>'ДИНАМИКА кластер 2'!AC5:AD5</xm:f>
              <xm:sqref>AE5</xm:sqref>
            </x14:sparkline>
            <x14:sparkline>
              <xm:f>'ДИНАМИКА кластер 2'!AC6:AD6</xm:f>
              <xm:sqref>AE6</xm:sqref>
            </x14:sparkline>
            <x14:sparkline>
              <xm:f>'ДИНАМИКА кластер 2'!AC7:AD7</xm:f>
              <xm:sqref>AE7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2'!Z4:AA4</xm:f>
              <xm:sqref>AB4</xm:sqref>
            </x14:sparkline>
            <x14:sparkline>
              <xm:f>'ДИНАМИКА кластер 2'!Z5:AA5</xm:f>
              <xm:sqref>AB5</xm:sqref>
            </x14:sparkline>
            <x14:sparkline>
              <xm:f>'ДИНАМИКА кластер 2'!Z6:AA6</xm:f>
              <xm:sqref>AB6</xm:sqref>
            </x14:sparkline>
            <x14:sparkline>
              <xm:f>'ДИНАМИКА кластер 2'!Z7:AA7</xm:f>
              <xm:sqref>AB7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2'!W4:X4</xm:f>
              <xm:sqref>Y4</xm:sqref>
            </x14:sparkline>
            <x14:sparkline>
              <xm:f>'ДИНАМИКА кластер 2'!W5:X5</xm:f>
              <xm:sqref>Y5</xm:sqref>
            </x14:sparkline>
            <x14:sparkline>
              <xm:f>'ДИНАМИКА кластер 2'!W6:X6</xm:f>
              <xm:sqref>Y6</xm:sqref>
            </x14:sparkline>
            <x14:sparkline>
              <xm:f>'ДИНАМИКА кластер 2'!W7:X7</xm:f>
              <xm:sqref>Y7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2'!T4:U4</xm:f>
              <xm:sqref>V4</xm:sqref>
            </x14:sparkline>
            <x14:sparkline>
              <xm:f>'ДИНАМИКА кластер 2'!T5:U5</xm:f>
              <xm:sqref>V5</xm:sqref>
            </x14:sparkline>
            <x14:sparkline>
              <xm:f>'ДИНАМИКА кластер 2'!T6:U6</xm:f>
              <xm:sqref>V6</xm:sqref>
            </x14:sparkline>
            <x14:sparkline>
              <xm:f>'ДИНАМИКА кластер 2'!T7:U7</xm:f>
              <xm:sqref>V7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2'!Q4:R4</xm:f>
              <xm:sqref>S4</xm:sqref>
            </x14:sparkline>
            <x14:sparkline>
              <xm:f>'ДИНАМИКА кластер 2'!Q5:R5</xm:f>
              <xm:sqref>S5</xm:sqref>
            </x14:sparkline>
            <x14:sparkline>
              <xm:f>'ДИНАМИКА кластер 2'!Q6:R6</xm:f>
              <xm:sqref>S6</xm:sqref>
            </x14:sparkline>
            <x14:sparkline>
              <xm:f>'ДИНАМИКА кластер 2'!Q7:R7</xm:f>
              <xm:sqref>S7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2'!N4:O4</xm:f>
              <xm:sqref>P4</xm:sqref>
            </x14:sparkline>
            <x14:sparkline>
              <xm:f>'ДИНАМИКА кластер 2'!N5:O5</xm:f>
              <xm:sqref>P5</xm:sqref>
            </x14:sparkline>
            <x14:sparkline>
              <xm:f>'ДИНАМИКА кластер 2'!N6:O6</xm:f>
              <xm:sqref>P6</xm:sqref>
            </x14:sparkline>
            <x14:sparkline>
              <xm:f>'ДИНАМИКА кластер 2'!N7:O7</xm:f>
              <xm:sqref>P7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2'!K4:L4</xm:f>
              <xm:sqref>M4</xm:sqref>
            </x14:sparkline>
            <x14:sparkline>
              <xm:f>'ДИНАМИКА кластер 2'!K5:L5</xm:f>
              <xm:sqref>M5</xm:sqref>
            </x14:sparkline>
            <x14:sparkline>
              <xm:f>'ДИНАМИКА кластер 2'!K6:L6</xm:f>
              <xm:sqref>M6</xm:sqref>
            </x14:sparkline>
            <x14:sparkline>
              <xm:f>'ДИНАМИКА кластер 2'!K7:L7</xm:f>
              <xm:sqref>M7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2'!H4:I4</xm:f>
              <xm:sqref>J4</xm:sqref>
            </x14:sparkline>
            <x14:sparkline>
              <xm:f>'ДИНАМИКА кластер 2'!H5:I5</xm:f>
              <xm:sqref>J5</xm:sqref>
            </x14:sparkline>
            <x14:sparkline>
              <xm:f>'ДИНАМИКА кластер 2'!H6:I6</xm:f>
              <xm:sqref>J6</xm:sqref>
            </x14:sparkline>
            <x14:sparkline>
              <xm:f>'ДИНАМИКА кластер 2'!H7:I7</xm:f>
              <xm:sqref>J7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2'!E4:F4</xm:f>
              <xm:sqref>G4</xm:sqref>
            </x14:sparkline>
            <x14:sparkline>
              <xm:f>'ДИНАМИКА кластер 2'!E5:F5</xm:f>
              <xm:sqref>G5</xm:sqref>
            </x14:sparkline>
            <x14:sparkline>
              <xm:f>'ДИНАМИКА кластер 2'!E6:F6</xm:f>
              <xm:sqref>G6</xm:sqref>
            </x14:sparkline>
            <x14:sparkline>
              <xm:f>'ДИНАМИКА кластер 2'!E7:F7</xm:f>
              <xm:sqref>G7</xm:sqref>
            </x14:sparkline>
          </x14:sparklines>
        </x14:sparklineGroup>
        <x14:sparklineGroup lineWeight="3" displayEmptyCellsAs="gap" markers="1">
          <x14:colorSeries theme="4" tint="-0.499984740745262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 2'!B4:C4</xm:f>
              <xm:sqref>D4</xm:sqref>
            </x14:sparkline>
            <x14:sparkline>
              <xm:f>'ДИНАМИКА кластер 2'!B5:C5</xm:f>
              <xm:sqref>D5</xm:sqref>
            </x14:sparkline>
            <x14:sparkline>
              <xm:f>'ДИНАМИКА кластер 2'!B6:C6</xm:f>
              <xm:sqref>D6</xm:sqref>
            </x14:sparkline>
            <x14:sparkline>
              <xm:f>'ДИНАМИКА кластер 2'!B7:C7</xm:f>
              <xm:sqref>D7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МОНИТОРИНГ кластер 1</vt:lpstr>
      <vt:lpstr>ДИНАМИКА кластер 1</vt:lpstr>
      <vt:lpstr>МОНИТОРИНГ кластер2</vt:lpstr>
      <vt:lpstr>ДИНАМИКА кластер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rcoi_4</dc:creator>
  <cp:lastModifiedBy>rcoi_4</cp:lastModifiedBy>
  <dcterms:created xsi:type="dcterms:W3CDTF">2020-11-25T12:01:36Z</dcterms:created>
  <dcterms:modified xsi:type="dcterms:W3CDTF">2020-11-25T12:12:20Z</dcterms:modified>
</cp:coreProperties>
</file>